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MABY\Bakertilly\STAKE\CNV\2022\12 DICIEMBRE MODIFICACION AE\"/>
    </mc:Choice>
  </mc:AlternateContent>
  <bookViews>
    <workbookView xWindow="-120" yWindow="-120" windowWidth="51840" windowHeight="21120" tabRatio="938"/>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3" i="7" l="1"/>
  <c r="D17" i="4" s="1"/>
  <c r="E41" i="11"/>
  <c r="D41" i="11"/>
  <c r="E18" i="11"/>
  <c r="D11" i="3"/>
  <c r="C26" i="5" l="1"/>
  <c r="D7" i="11" l="1"/>
  <c r="D18" i="11" s="1"/>
  <c r="E45" i="11"/>
  <c r="D45" i="11"/>
  <c r="D13" i="11" s="1"/>
  <c r="D26" i="11"/>
  <c r="D23" i="11"/>
  <c r="D22" i="11"/>
  <c r="E37" i="11"/>
  <c r="E12" i="11" s="1"/>
  <c r="D37" i="11"/>
  <c r="D12" i="11" s="1"/>
  <c r="E28" i="11"/>
  <c r="E10" i="11" s="1"/>
  <c r="E24" i="11"/>
  <c r="L8" i="9"/>
  <c r="K8" i="9"/>
  <c r="C54" i="7" s="1"/>
  <c r="E29" i="11" l="1"/>
  <c r="E9" i="11" s="1"/>
  <c r="E11" i="11" s="1"/>
  <c r="E14" i="11" s="1"/>
  <c r="C166" i="7"/>
  <c r="C138" i="7" l="1"/>
  <c r="C152" i="7"/>
  <c r="D10" i="4" s="1"/>
  <c r="C180" i="7"/>
  <c r="D18" i="4" s="1"/>
  <c r="D16" i="3" l="1"/>
  <c r="C58" i="7"/>
  <c r="D27" i="11"/>
  <c r="D28" i="11" s="1"/>
  <c r="D10" i="11" s="1"/>
  <c r="D21" i="11"/>
  <c r="D24" i="11" s="1"/>
  <c r="C87" i="7"/>
  <c r="D29" i="11" l="1"/>
  <c r="D9" i="11"/>
  <c r="C145" i="7"/>
  <c r="D11" i="11" l="1"/>
  <c r="D14" i="11" s="1"/>
  <c r="D17" i="3"/>
  <c r="D18" i="3" s="1"/>
  <c r="C59" i="7"/>
  <c r="D121" i="7"/>
  <c r="D128" i="7" s="1"/>
  <c r="D135" i="7" s="1"/>
  <c r="D142" i="7" s="1"/>
  <c r="C45" i="7" l="1"/>
  <c r="D7" i="4"/>
  <c r="B4" i="11" l="1"/>
  <c r="B4" i="9"/>
  <c r="B4" i="8"/>
  <c r="D177" i="7"/>
  <c r="D170" i="7"/>
  <c r="C170" i="7"/>
  <c r="D163" i="7"/>
  <c r="D156" i="7"/>
  <c r="D149" i="7"/>
  <c r="C142" i="7"/>
  <c r="C114" i="7"/>
  <c r="D83" i="7"/>
  <c r="D51" i="7"/>
  <c r="C135" i="7"/>
  <c r="D4" i="7"/>
  <c r="C4" i="6"/>
  <c r="B4" i="5"/>
  <c r="C7" i="5"/>
  <c r="C177" i="7" l="1"/>
  <c r="C149" i="7"/>
  <c r="C128" i="7"/>
  <c r="C156" i="7"/>
  <c r="C163" i="7"/>
  <c r="C121" i="7"/>
  <c r="C51" i="7"/>
  <c r="C83" i="7"/>
  <c r="C12" i="6"/>
  <c r="E8" i="6"/>
  <c r="C31" i="5"/>
  <c r="E19" i="4"/>
  <c r="D19" i="4"/>
  <c r="E13" i="4"/>
  <c r="D13" i="4"/>
  <c r="C33" i="5" l="1"/>
  <c r="C13" i="6"/>
  <c r="D87" i="7" l="1"/>
  <c r="F70" i="7"/>
  <c r="D70" i="7"/>
  <c r="E70" i="7"/>
  <c r="D117" i="7" l="1"/>
  <c r="E10" i="3" s="1"/>
  <c r="E13" i="3" s="1"/>
  <c r="C117" i="7"/>
  <c r="D131" i="7"/>
  <c r="D124" i="7"/>
  <c r="D10" i="3" l="1"/>
  <c r="C53" i="7"/>
  <c r="C124" i="7"/>
  <c r="D12" i="3" l="1"/>
  <c r="D13" i="3" s="1"/>
  <c r="D20" i="3" s="1"/>
  <c r="D107" i="7" s="1"/>
  <c r="C55" i="7"/>
  <c r="C131" i="7"/>
  <c r="C57" i="7" s="1"/>
  <c r="E20" i="4" l="1"/>
  <c r="D20" i="4"/>
  <c r="D12" i="6" s="1"/>
  <c r="D13" i="6" s="1"/>
  <c r="E14" i="6" s="1"/>
  <c r="E18" i="3"/>
  <c r="E20" i="3" s="1"/>
  <c r="E22" i="3" s="1"/>
  <c r="D22" i="3"/>
  <c r="C107" i="7" l="1"/>
</calcChain>
</file>

<file path=xl/sharedStrings.xml><?xml version="1.0" encoding="utf-8"?>
<sst xmlns="http://schemas.openxmlformats.org/spreadsheetml/2006/main" count="496" uniqueCount="320">
  <si>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</si>
  <si>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</si>
  <si>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</si>
  <si>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</si>
  <si>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</si>
  <si>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</si>
  <si>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</si>
  <si>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</si>
  <si>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</si>
  <si>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</si>
  <si>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</si>
  <si>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</si>
  <si>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</si>
  <si>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</si>
  <si>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</si>
  <si>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</si>
  <si>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</si>
  <si>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</si>
  <si>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</si>
  <si>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</si>
  <si>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</si>
  <si>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</si>
  <si>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</si>
  <si>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</si>
  <si>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</si>
  <si>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</si>
  <si>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</si>
  <si>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</si>
  <si>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</si>
  <si>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</si>
  <si>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</si>
  <si>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</si>
  <si>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</si>
  <si>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</si>
  <si>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</si>
  <si>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</si>
  <si>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</si>
  <si>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</si>
  <si>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</si>
  <si>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</si>
  <si>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</si>
  <si>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</si>
  <si>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</si>
  <si>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</si>
  <si>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</si>
  <si>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</si>
  <si>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</si>
  <si>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</si>
  <si>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</si>
  <si>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</si>
  <si>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</si>
  <si>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</si>
  <si>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</si>
  <si>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</si>
  <si>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</si>
  <si>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</si>
  <si>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</si>
  <si>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</si>
  <si>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</si>
  <si>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</si>
  <si>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</si>
  <si>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</si>
  <si>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</si>
  <si>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</si>
  <si>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</si>
  <si>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</si>
  <si>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</si>
  <si>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</si>
  <si>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</si>
  <si>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</si>
  <si>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</si>
  <si>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</si>
  <si>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</si>
  <si>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</si>
  <si>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</si>
  <si>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PASIVOS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</si>
  <si>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</si>
  <si>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</si>
  <si>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</si>
  <si>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</si>
  <si>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</si>
  <si>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</si>
  <si>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</si>
  <si>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</si>
  <si>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</si>
  <si>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</si>
  <si>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</si>
  <si>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</si>
  <si>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</si>
  <si>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</si>
  <si>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</si>
  <si>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</si>
  <si>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</si>
  <si>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</si>
  <si>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</si>
  <si>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</si>
  <si>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</si>
  <si>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</si>
  <si>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</si>
  <si>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</si>
  <si>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</si>
  <si>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</si>
  <si>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</si>
  <si>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</si>
  <si>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</si>
  <si>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</si>
  <si>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</si>
  <si>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</si>
  <si>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</si>
  <si>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</si>
  <si>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</si>
  <si>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</si>
  <si>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</si>
  <si>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</si>
  <si>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</si>
  <si>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</si>
  <si>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</si>
  <si>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</si>
  <si>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</si>
  <si>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</si>
  <si>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</si>
  <si>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</si>
  <si>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</si>
  <si>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</si>
  <si>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</si>
  <si>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</si>
  <si>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</si>
  <si>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</si>
  <si>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</si>
  <si>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</si>
  <si>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</si>
  <si>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</si>
  <si>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</si>
  <si>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</si>
  <si>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</si>
  <si>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</si>
  <si>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</si>
  <si>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</si>
  <si>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</si>
  <si>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</si>
  <si>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</si>
  <si>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</si>
  <si>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</si>
  <si>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</si>
  <si>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</si>
  <si>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</si>
  <si>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</si>
  <si>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</si>
  <si>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</si>
  <si>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</si>
  <si>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</si>
  <si>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</si>
  <si>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</si>
  <si>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</si>
  <si>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</si>
  <si>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</si>
  <si>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</si>
  <si>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</si>
  <si>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</si>
  <si>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</si>
  <si>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</si>
  <si>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</si>
  <si>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</si>
  <si>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</si>
  <si>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</si>
  <si>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</si>
  <si>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</si>
  <si>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</si>
  <si>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</si>
  <si>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</si>
  <si>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</si>
  <si>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</si>
  <si>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</si>
  <si>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</si>
  <si>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</si>
  <si>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</si>
  <si>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</si>
  <si>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</si>
  <si>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</si>
  <si>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</si>
  <si>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</si>
  <si>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</si>
  <si>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</si>
  <si>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</si>
  <si>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</si>
  <si>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</si>
  <si>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</si>
  <si>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</si>
  <si>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</si>
  <si>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</si>
  <si>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</si>
  <si>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</si>
  <si>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</si>
  <si>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</si>
  <si>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</si>
  <si>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</si>
  <si>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</si>
  <si>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</si>
  <si>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</si>
  <si>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</si>
  <si>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</si>
  <si>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</si>
  <si>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</si>
  <si>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</si>
  <si>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</si>
  <si>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</si>
  <si>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</si>
  <si>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</si>
  <si>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</si>
  <si>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</si>
  <si>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</si>
  <si>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</si>
  <si>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</si>
  <si>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</si>
  <si>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</si>
  <si>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</si>
  <si>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</si>
  <si>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</si>
  <si>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</si>
  <si>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</si>
  <si>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</si>
  <si>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</si>
  <si>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</si>
  <si>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</si>
  <si>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</si>
  <si>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</si>
  <si>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</si>
  <si>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</si>
  <si>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</si>
  <si>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</si>
  <si>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</si>
  <si>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</si>
  <si>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</si>
  <si>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</si>
  <si>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</si>
  <si>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</si>
  <si>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</si>
  <si>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</si>
  <si>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</si>
  <si>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</si>
  <si>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</si>
  <si>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</si>
  <si>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</si>
  <si>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</si>
  <si>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</si>
  <si>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</si>
  <si>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</si>
  <si>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</si>
  <si>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</si>
  <si>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</si>
  <si>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</si>
  <si>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</si>
  <si>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</si>
  <si>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</si>
  <si>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</si>
  <si>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</si>
  <si>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</si>
  <si>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</si>
  <si>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</si>
  <si>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</si>
  <si>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</si>
  <si>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</si>
  <si>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</si>
  <si>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</si>
  <si>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</si>
  <si>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Tipo de cambio comprador, USD 1 =</t>
  </si>
  <si>
    <t>Tipo de cambio vendedor, USD 1 =</t>
  </si>
  <si>
    <t>Cuotas de fondo mutuo</t>
  </si>
  <si>
    <t>Fondo Mutuo RF Cash USD</t>
  </si>
  <si>
    <t>--</t>
  </si>
  <si>
    <t>Paraguay</t>
  </si>
  <si>
    <t>USD</t>
  </si>
  <si>
    <t>16,13</t>
  </si>
  <si>
    <t>19,96</t>
  </si>
  <si>
    <t>59,90</t>
  </si>
  <si>
    <t>74,11</t>
  </si>
  <si>
    <t>13,98</t>
  </si>
  <si>
    <t>3,46</t>
  </si>
  <si>
    <t>9,98</t>
  </si>
  <si>
    <t>2,47</t>
  </si>
  <si>
    <t>RESULTADO (SUBYACENTE) DEL EJERCICIO</t>
  </si>
  <si>
    <t>TOTAL COMISIÓN POR ADMINISTRACIÓN</t>
  </si>
  <si>
    <t>TOTAL BONIFICACIÓN POR GESTIÓN</t>
  </si>
  <si>
    <t>1. RESUMEN PARA EL INVERSIONISTA</t>
  </si>
  <si>
    <t>Ingresos del fondo</t>
  </si>
  <si>
    <t>(menos) Egresos del fondo</t>
  </si>
  <si>
    <t>(igual a) Resultado bruto del fondo</t>
  </si>
  <si>
    <t>2. ESTADO DE INGRESOS Y EGRESOS SUBYACENTE</t>
  </si>
  <si>
    <t>3. COMISIÓN POR ADMINISTRACIÓN</t>
  </si>
  <si>
    <t>4. BONIFICACIÓN POR GESTIÓN</t>
  </si>
  <si>
    <t>Tasa de Interés</t>
  </si>
  <si>
    <t>% del Activo del Fondo</t>
  </si>
  <si>
    <t>% según Reglamento del Fondo</t>
  </si>
  <si>
    <t>Resultado por valuación exenta</t>
  </si>
  <si>
    <t>Pago de impuestos</t>
  </si>
  <si>
    <t>Correspondiente al periodo entre el 2022-01-01 y el 2022-12-31, presentado en forma comparativa con el ejercicio cerrado el 2021-12-31</t>
  </si>
  <si>
    <t>Correspondiente al periodo entre el 2022-01-01 y el 2022-12-31, presentado en forma comparativa con el mismo periodo anterior finalizado el 2021-12-31</t>
  </si>
  <si>
    <t>CUARTO TRIMESTRE</t>
  </si>
  <si>
    <t>Octubre</t>
  </si>
  <si>
    <t>Noviembre</t>
  </si>
  <si>
    <t>Diciembre</t>
  </si>
  <si>
    <t>Regional cta cte 8251199  USD</t>
  </si>
  <si>
    <t>Iva credito 10%</t>
  </si>
  <si>
    <t>Resultado por Diferencia de cambio</t>
  </si>
  <si>
    <t>Egresos Operativos Diversos</t>
  </si>
  <si>
    <t>TOTAL 2022-12-31</t>
  </si>
  <si>
    <t>Periodo: 2022-01-01 al 2022-12-31 presentado comparativamente con el mismo periodo del año anterior.</t>
  </si>
  <si>
    <t>Financiero</t>
  </si>
  <si>
    <t>El Directorio de la Administradora resolvió no cobrar comisión de administración al fondo en el ejercicio 2022.</t>
  </si>
  <si>
    <t>(menos) Comisión por administración de Stake AFPISA</t>
  </si>
  <si>
    <t>(menos) Bonificación por gestión de Stake AFPISA</t>
  </si>
  <si>
    <t>(igual a) Resultado neto del fondo</t>
  </si>
  <si>
    <t>La CNV aprobó la extensión del periodo de colocación de cuotas hasta el 21 de octubre de 2023.</t>
  </si>
  <si>
    <t>14,00</t>
  </si>
  <si>
    <t>29,00</t>
  </si>
  <si>
    <t>7,00</t>
  </si>
  <si>
    <t>36,00</t>
  </si>
  <si>
    <t>Olimpio Luis Fleytas Squef</t>
  </si>
  <si>
    <t>SHF Capital Partners SA</t>
  </si>
  <si>
    <t>Debido a las condiciones desfavorables de mercado, el Fondo no realizó inversiones en ganado bovino durante 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</si>
</sst>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_(* \(#,##0\);_(* &quot;-&quot;_);_(@_)"/>
    <numFmt numFmtId="43" formatCode="_(* #,##0.00_);_(* \(#,##0.00\);_(* &quot;-&quot;??_);_(@_)"/>
    <numFmt numFmtId="164" formatCode="_-* #,##0_-;\-* #,##0_-;_-* &quot;-&quot;_-;_-@_-"/>
    <numFmt numFmtId="165" formatCode="_-* #,##0.00_-;\-* #,##0.00_-;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 numFmtId="176" formatCode="_(* #,##0.00_);_(* \(#,##0.00\);_(* &quot;-&quot;_);_(@_)"/>
  </numFmts>
  <fonts count="32">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sz val="10"/>
      <color indexed="8"/>
      <name val="Times New Roman"/>
      <family val="1"/>
    </font>
    <font>
      <sz val="10"/>
      <color indexed="8"/>
      <name val="Arial"/>
      <family val="2"/>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s>
  <cellStyleXfs count="16">
    <xf numFmtId="0" fontId="0" fillId="0" borderId="0"/>
    <xf numFmtId="0" fontId="2" fillId="0" borderId="0"/>
    <xf numFmtId="166"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43" fontId="12" fillId="0" borderId="0" applyFont="0" applyFill="0" applyBorder="0" applyAlignment="0" applyProtection="0"/>
    <xf numFmtId="0" fontId="10" fillId="0" borderId="0"/>
    <xf numFmtId="0" fontId="10" fillId="0" borderId="0"/>
    <xf numFmtId="164" fontId="3" fillId="0" borderId="0" applyFont="0" applyFill="0" applyBorder="0" applyAlignment="0" applyProtection="0"/>
    <xf numFmtId="0" fontId="14" fillId="0" borderId="0"/>
    <xf numFmtId="165"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cellStyleXfs>
  <cellXfs count="290">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7"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7"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7"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18" fillId="0" borderId="0" xfId="1" applyFont="1" applyAlignment="1">
      <alignment horizontal="centerContinuous"/>
    </xf>
    <xf numFmtId="0" fontId="19" fillId="0" borderId="0" xfId="1" applyFont="1"/>
    <xf numFmtId="0" fontId="20" fillId="0" borderId="0" xfId="3" applyFont="1" applyAlignment="1">
      <alignment horizontal="centerContinuous"/>
    </xf>
    <xf numFmtId="0" fontId="21" fillId="0" borderId="0" xfId="3" applyFont="1" applyAlignment="1">
      <alignment vertical="center"/>
    </xf>
    <xf numFmtId="41" fontId="21" fillId="0" borderId="0" xfId="2" applyNumberFormat="1" applyFont="1" applyAlignment="1">
      <alignment vertical="center"/>
    </xf>
    <xf numFmtId="0" fontId="22" fillId="0" borderId="0" xfId="3" applyFont="1" applyAlignment="1">
      <alignment vertical="center"/>
    </xf>
    <xf numFmtId="168" fontId="20" fillId="0" borderId="2" xfId="3" applyNumberFormat="1" applyFont="1" applyBorder="1" applyAlignment="1">
      <alignment horizontal="center"/>
    </xf>
    <xf numFmtId="168" fontId="23" fillId="0" borderId="3" xfId="3" applyNumberFormat="1" applyFont="1" applyBorder="1" applyAlignment="1">
      <alignment vertical="center"/>
    </xf>
    <xf numFmtId="168" fontId="20" fillId="0" borderId="3" xfId="3" applyNumberFormat="1" applyFont="1" applyBorder="1" applyAlignment="1">
      <alignment horizontal="center"/>
    </xf>
    <xf numFmtId="168" fontId="23" fillId="0" borderId="2" xfId="3" applyNumberFormat="1" applyFont="1" applyBorder="1" applyAlignment="1">
      <alignment vertical="center"/>
    </xf>
    <xf numFmtId="0" fontId="21" fillId="0" borderId="0" xfId="4" applyFont="1"/>
    <xf numFmtId="0" fontId="24" fillId="0" borderId="0" xfId="3" applyFont="1" applyAlignment="1">
      <alignment horizontal="left" vertical="center"/>
    </xf>
    <xf numFmtId="41" fontId="19" fillId="0" borderId="0" xfId="2" applyNumberFormat="1" applyFont="1"/>
    <xf numFmtId="0" fontId="23" fillId="0" borderId="0" xfId="3" applyFont="1" applyAlignment="1">
      <alignment horizontal="centerContinuous"/>
    </xf>
    <xf numFmtId="0" fontId="22" fillId="0" borderId="10" xfId="3" applyFont="1" applyBorder="1" applyAlignment="1">
      <alignment horizontal="center" vertical="center"/>
    </xf>
    <xf numFmtId="0" fontId="22" fillId="0" borderId="9" xfId="3" applyFont="1" applyBorder="1" applyAlignment="1">
      <alignment horizontal="center" vertical="center"/>
    </xf>
    <xf numFmtId="167" fontId="20" fillId="0" borderId="9" xfId="3" applyNumberFormat="1" applyFont="1" applyBorder="1" applyAlignment="1">
      <alignment horizontal="center" vertical="center"/>
    </xf>
    <xf numFmtId="167" fontId="20" fillId="0" borderId="11" xfId="3" quotePrefix="1" applyNumberFormat="1" applyFont="1" applyBorder="1" applyAlignment="1">
      <alignment horizontal="center" vertical="center"/>
    </xf>
    <xf numFmtId="0" fontId="22" fillId="0" borderId="0" xfId="3" applyFont="1" applyAlignment="1">
      <alignment horizontal="center" vertical="center"/>
    </xf>
    <xf numFmtId="167" fontId="20" fillId="0" borderId="0" xfId="3" applyNumberFormat="1" applyFont="1" applyAlignment="1">
      <alignment horizontal="center" vertical="center"/>
    </xf>
    <xf numFmtId="167" fontId="20" fillId="0" borderId="0" xfId="3" quotePrefix="1" applyNumberFormat="1" applyFont="1" applyAlignment="1">
      <alignment horizontal="center" vertical="center"/>
    </xf>
    <xf numFmtId="0" fontId="22" fillId="0" borderId="13" xfId="3" applyFont="1" applyBorder="1" applyAlignment="1">
      <alignment horizontal="center" vertical="center"/>
    </xf>
    <xf numFmtId="0" fontId="22" fillId="0" borderId="12" xfId="3" applyFont="1" applyBorder="1" applyAlignment="1">
      <alignment horizontal="center" vertical="center"/>
    </xf>
    <xf numFmtId="173" fontId="20" fillId="0" borderId="3" xfId="3" applyNumberFormat="1" applyFont="1" applyBorder="1" applyAlignment="1">
      <alignment horizontal="center"/>
    </xf>
    <xf numFmtId="0" fontId="22" fillId="0" borderId="0" xfId="3" applyFont="1" applyAlignment="1">
      <alignment horizontal="centerContinuous" vertical="center"/>
    </xf>
    <xf numFmtId="41" fontId="19" fillId="2" borderId="0" xfId="2" applyNumberFormat="1" applyFont="1" applyFill="1" applyAlignment="1">
      <alignment horizontal="centerContinuous" vertical="center"/>
    </xf>
    <xf numFmtId="0" fontId="25" fillId="2" borderId="0" xfId="3" applyFont="1" applyFill="1" applyAlignment="1">
      <alignment horizontal="centerContinuous" vertical="center"/>
    </xf>
    <xf numFmtId="0" fontId="21" fillId="0" borderId="0" xfId="3" applyFont="1" applyAlignment="1">
      <alignment horizontal="centerContinuous" vertical="center"/>
    </xf>
    <xf numFmtId="0" fontId="20" fillId="0" borderId="0" xfId="3" applyFont="1" applyAlignment="1">
      <alignment horizontal="centerContinuous" vertical="top"/>
    </xf>
    <xf numFmtId="0" fontId="25" fillId="2" borderId="0" xfId="5" applyFont="1" applyFill="1" applyAlignment="1">
      <alignment horizontal="centerContinuous" vertical="top"/>
    </xf>
    <xf numFmtId="0" fontId="20" fillId="0" borderId="0" xfId="3" applyFont="1" applyAlignment="1">
      <alignment vertical="center"/>
    </xf>
    <xf numFmtId="0" fontId="26" fillId="0" borderId="0" xfId="3" applyFont="1" applyAlignment="1">
      <alignment vertical="center"/>
    </xf>
    <xf numFmtId="168" fontId="27" fillId="2" borderId="0" xfId="3" applyNumberFormat="1" applyFont="1" applyFill="1" applyAlignment="1">
      <alignment horizontal="left" vertical="center"/>
    </xf>
    <xf numFmtId="0" fontId="19" fillId="0" borderId="3" xfId="1" applyFont="1" applyBorder="1"/>
    <xf numFmtId="41" fontId="19" fillId="0" borderId="3" xfId="2" applyNumberFormat="1" applyFont="1" applyFill="1" applyBorder="1" applyAlignment="1" applyProtection="1">
      <alignment horizontal="center" vertical="center"/>
    </xf>
    <xf numFmtId="168" fontId="25" fillId="2" borderId="0" xfId="3" applyNumberFormat="1" applyFont="1" applyFill="1" applyAlignment="1">
      <alignment horizontal="left" vertical="center"/>
    </xf>
    <xf numFmtId="0" fontId="21" fillId="0" borderId="3" xfId="1" applyFont="1" applyBorder="1"/>
    <xf numFmtId="9" fontId="21" fillId="0" borderId="0" xfId="6" applyFont="1" applyAlignment="1">
      <alignment horizontal="left" vertical="center"/>
    </xf>
    <xf numFmtId="0" fontId="18" fillId="0" borderId="7" xfId="1" applyFont="1" applyBorder="1"/>
    <xf numFmtId="168" fontId="20" fillId="0" borderId="7" xfId="3" applyNumberFormat="1" applyFont="1" applyBorder="1" applyAlignment="1">
      <alignment horizontal="center" vertical="center" wrapText="1"/>
    </xf>
    <xf numFmtId="41" fontId="18" fillId="0" borderId="7" xfId="2" applyNumberFormat="1" applyFont="1" applyFill="1" applyBorder="1" applyAlignment="1" applyProtection="1">
      <alignment horizontal="center" vertical="center"/>
    </xf>
    <xf numFmtId="9" fontId="25" fillId="0" borderId="0" xfId="6" applyFont="1" applyAlignment="1">
      <alignment horizontal="left" vertical="center" wrapText="1"/>
    </xf>
    <xf numFmtId="168" fontId="21" fillId="0" borderId="3" xfId="3" applyNumberFormat="1" applyFont="1" applyBorder="1" applyAlignment="1">
      <alignment vertical="center"/>
    </xf>
    <xf numFmtId="9" fontId="21" fillId="0" borderId="0" xfId="7" applyFont="1" applyAlignment="1">
      <alignment horizontal="left" vertical="center" wrapText="1"/>
    </xf>
    <xf numFmtId="166" fontId="21" fillId="0" borderId="0" xfId="2" applyFont="1" applyAlignment="1">
      <alignment vertical="center"/>
    </xf>
    <xf numFmtId="166" fontId="21" fillId="0" borderId="0" xfId="3" applyNumberFormat="1" applyFont="1" applyAlignment="1">
      <alignment vertical="center"/>
    </xf>
    <xf numFmtId="0" fontId="21" fillId="0" borderId="3" xfId="3" applyFont="1" applyBorder="1" applyAlignment="1">
      <alignment vertical="center"/>
    </xf>
    <xf numFmtId="168" fontId="25" fillId="0" borderId="0" xfId="3" applyNumberFormat="1" applyFont="1" applyAlignment="1">
      <alignment horizontal="left" vertical="center"/>
    </xf>
    <xf numFmtId="168" fontId="22" fillId="0" borderId="7" xfId="3" applyNumberFormat="1" applyFont="1" applyBorder="1" applyAlignment="1">
      <alignment vertical="center"/>
    </xf>
    <xf numFmtId="168" fontId="22" fillId="0" borderId="0" xfId="3" applyNumberFormat="1" applyFont="1" applyAlignment="1">
      <alignment vertical="center"/>
    </xf>
    <xf numFmtId="168" fontId="20" fillId="0" borderId="0" xfId="3" applyNumberFormat="1" applyFont="1" applyAlignment="1">
      <alignment horizontal="center" vertical="center" wrapText="1"/>
    </xf>
    <xf numFmtId="41" fontId="19" fillId="2" borderId="0" xfId="2" applyNumberFormat="1" applyFont="1" applyFill="1" applyAlignment="1">
      <alignment horizontal="right" vertical="center"/>
    </xf>
    <xf numFmtId="41" fontId="19" fillId="0" borderId="0" xfId="2" applyNumberFormat="1" applyFont="1" applyAlignment="1">
      <alignment vertical="center"/>
    </xf>
    <xf numFmtId="0" fontId="25" fillId="2" borderId="0" xfId="3" applyFont="1" applyFill="1" applyAlignment="1">
      <alignment horizontal="left" vertical="center"/>
    </xf>
    <xf numFmtId="168" fontId="21" fillId="0" borderId="0" xfId="3" applyNumberFormat="1" applyFont="1" applyAlignment="1">
      <alignment vertical="center"/>
    </xf>
    <xf numFmtId="41" fontId="18" fillId="2" borderId="0" xfId="2" applyNumberFormat="1" applyFont="1" applyFill="1" applyAlignment="1">
      <alignment horizontal="right" vertical="center"/>
    </xf>
    <xf numFmtId="169" fontId="25" fillId="2" borderId="0" xfId="6" applyNumberFormat="1" applyFont="1" applyFill="1" applyAlignment="1">
      <alignment horizontal="left" vertical="center" wrapText="1"/>
    </xf>
    <xf numFmtId="170" fontId="25" fillId="2" borderId="0" xfId="8" applyNumberFormat="1" applyFont="1" applyFill="1" applyAlignment="1">
      <alignment horizontal="left" vertical="center"/>
    </xf>
    <xf numFmtId="41" fontId="19" fillId="2" borderId="0" xfId="2" applyNumberFormat="1" applyFont="1" applyFill="1" applyAlignment="1">
      <alignment vertical="center"/>
    </xf>
    <xf numFmtId="0" fontId="23" fillId="0" borderId="0" xfId="3" applyFont="1" applyAlignment="1">
      <alignment horizontal="centerContinuous" vertical="top"/>
    </xf>
    <xf numFmtId="168" fontId="22" fillId="0" borderId="18" xfId="3" applyNumberFormat="1" applyFont="1" applyBorder="1" applyAlignment="1">
      <alignment vertical="center"/>
    </xf>
    <xf numFmtId="168" fontId="20" fillId="0" borderId="18" xfId="3" applyNumberFormat="1" applyFont="1" applyBorder="1" applyAlignment="1">
      <alignment horizontal="center" vertical="center" wrapText="1"/>
    </xf>
    <xf numFmtId="41" fontId="18" fillId="0" borderId="18" xfId="2" applyNumberFormat="1" applyFont="1" applyFill="1" applyBorder="1" applyAlignment="1" applyProtection="1">
      <alignment horizontal="center" vertical="center"/>
    </xf>
    <xf numFmtId="0" fontId="19" fillId="0" borderId="0" xfId="1" applyFont="1" applyAlignment="1">
      <alignment horizontal="centerContinuous"/>
    </xf>
    <xf numFmtId="0" fontId="18" fillId="0" borderId="0" xfId="1" applyFont="1"/>
    <xf numFmtId="0" fontId="18" fillId="0" borderId="1" xfId="0" applyFont="1" applyBorder="1"/>
    <xf numFmtId="174" fontId="18" fillId="0" borderId="1" xfId="14" applyNumberFormat="1" applyFont="1" applyBorder="1"/>
    <xf numFmtId="0" fontId="28" fillId="0" borderId="5" xfId="0" applyFont="1" applyBorder="1"/>
    <xf numFmtId="174" fontId="18" fillId="0" borderId="2" xfId="14" applyNumberFormat="1" applyFont="1" applyBorder="1"/>
    <xf numFmtId="174" fontId="18" fillId="0" borderId="3" xfId="14" applyNumberFormat="1" applyFont="1" applyBorder="1"/>
    <xf numFmtId="0" fontId="19" fillId="0" borderId="5" xfId="0" applyFont="1" applyBorder="1"/>
    <xf numFmtId="174" fontId="19" fillId="0" borderId="3" xfId="14" applyNumberFormat="1" applyFont="1" applyBorder="1"/>
    <xf numFmtId="174" fontId="19" fillId="0" borderId="3" xfId="14" applyNumberFormat="1" applyFont="1" applyFill="1" applyBorder="1"/>
    <xf numFmtId="0" fontId="18" fillId="0" borderId="5" xfId="0" applyFont="1" applyBorder="1"/>
    <xf numFmtId="174" fontId="19" fillId="0" borderId="8" xfId="14" applyNumberFormat="1" applyFont="1" applyBorder="1"/>
    <xf numFmtId="174" fontId="18" fillId="0" borderId="1" xfId="14" applyNumberFormat="1" applyFont="1" applyBorder="1" applyAlignment="1">
      <alignment horizontal="center" vertical="center" wrapText="1"/>
    </xf>
    <xf numFmtId="0" fontId="18" fillId="0" borderId="1" xfId="0" applyFont="1" applyBorder="1" applyAlignment="1">
      <alignment horizontal="left" wrapText="1"/>
    </xf>
    <xf numFmtId="174" fontId="18" fillId="0" borderId="1" xfId="14" applyNumberFormat="1" applyFont="1" applyBorder="1" applyAlignment="1">
      <alignment horizontal="center"/>
    </xf>
    <xf numFmtId="0" fontId="23" fillId="0" borderId="0" xfId="9" applyFont="1" applyAlignment="1">
      <alignment horizontal="center" vertical="center"/>
    </xf>
    <xf numFmtId="0" fontId="23" fillId="0" borderId="0" xfId="9" applyFont="1" applyAlignment="1">
      <alignment horizontal="centerContinuous" vertical="center"/>
    </xf>
    <xf numFmtId="0" fontId="19" fillId="0" borderId="10" xfId="0" applyFont="1" applyBorder="1"/>
    <xf numFmtId="174" fontId="19" fillId="0" borderId="9" xfId="14" applyNumberFormat="1" applyFont="1" applyBorder="1" applyAlignment="1">
      <alignment horizontal="center"/>
    </xf>
    <xf numFmtId="174" fontId="19" fillId="0" borderId="11" xfId="14" applyNumberFormat="1" applyFont="1" applyBorder="1" applyAlignment="1">
      <alignment horizontal="center"/>
    </xf>
    <xf numFmtId="0" fontId="13" fillId="0" borderId="0" xfId="3" applyFont="1" applyAlignment="1">
      <alignment horizontal="centerContinuous"/>
    </xf>
    <xf numFmtId="0" fontId="21" fillId="0" borderId="0" xfId="10" applyFont="1" applyAlignment="1">
      <alignment vertical="center"/>
    </xf>
    <xf numFmtId="41" fontId="21" fillId="0" borderId="0" xfId="2" applyNumberFormat="1" applyFont="1" applyAlignment="1">
      <alignment horizontal="right" vertical="center"/>
    </xf>
    <xf numFmtId="0" fontId="18" fillId="0" borderId="1" xfId="0" applyFont="1" applyBorder="1" applyAlignment="1">
      <alignment horizontal="center"/>
    </xf>
    <xf numFmtId="0" fontId="18" fillId="0" borderId="2" xfId="0" applyFont="1" applyBorder="1"/>
    <xf numFmtId="166" fontId="19" fillId="0" borderId="2" xfId="14" applyFont="1" applyBorder="1"/>
    <xf numFmtId="0" fontId="19" fillId="0" borderId="3" xfId="0" applyFont="1" applyBorder="1"/>
    <xf numFmtId="166" fontId="19" fillId="0" borderId="3" xfId="14" applyFont="1" applyBorder="1"/>
    <xf numFmtId="0" fontId="18" fillId="0" borderId="8" xfId="0" applyFont="1" applyBorder="1"/>
    <xf numFmtId="174" fontId="18" fillId="0" borderId="8" xfId="14" applyNumberFormat="1" applyFont="1" applyBorder="1"/>
    <xf numFmtId="166" fontId="19" fillId="0" borderId="8" xfId="14" applyFont="1" applyBorder="1"/>
    <xf numFmtId="0" fontId="18" fillId="0" borderId="0" xfId="1" applyFont="1" applyAlignment="1">
      <alignment horizontal="center" vertical="center"/>
    </xf>
    <xf numFmtId="0" fontId="23" fillId="0" borderId="0" xfId="3" applyFont="1" applyAlignment="1">
      <alignment horizontal="center" vertical="center"/>
    </xf>
    <xf numFmtId="0" fontId="23" fillId="0" borderId="0" xfId="9" applyFont="1" applyAlignment="1">
      <alignment horizontal="centerContinuous"/>
    </xf>
    <xf numFmtId="0" fontId="20" fillId="0" borderId="0" xfId="3" applyFont="1" applyAlignment="1">
      <alignment horizontal="center" vertical="center"/>
    </xf>
    <xf numFmtId="167" fontId="7" fillId="0" borderId="0" xfId="0" applyNumberFormat="1" applyFont="1" applyAlignment="1">
      <alignment horizontal="left"/>
    </xf>
    <xf numFmtId="168" fontId="20" fillId="0" borderId="13" xfId="3" applyNumberFormat="1" applyFont="1" applyBorder="1" applyAlignment="1">
      <alignment vertical="center"/>
    </xf>
    <xf numFmtId="168" fontId="20" fillId="0" borderId="10" xfId="3" applyNumberFormat="1" applyFont="1" applyBorder="1" applyAlignment="1">
      <alignment vertical="center"/>
    </xf>
    <xf numFmtId="168" fontId="20" fillId="0" borderId="11" xfId="3" applyNumberFormat="1" applyFont="1" applyBorder="1" applyAlignment="1">
      <alignment horizontal="center"/>
    </xf>
    <xf numFmtId="168" fontId="20" fillId="0" borderId="14" xfId="3" applyNumberFormat="1" applyFont="1" applyBorder="1" applyAlignment="1">
      <alignment vertical="center"/>
    </xf>
    <xf numFmtId="168" fontId="20" fillId="0" borderId="19" xfId="3" applyNumberFormat="1" applyFont="1" applyBorder="1" applyAlignment="1">
      <alignment horizontal="center"/>
    </xf>
    <xf numFmtId="173" fontId="20" fillId="0" borderId="3" xfId="3" applyNumberFormat="1" applyFont="1" applyBorder="1" applyAlignment="1">
      <alignment horizontal="center" vertical="center" wrapText="1"/>
    </xf>
    <xf numFmtId="175" fontId="20" fillId="0" borderId="3" xfId="3" applyNumberFormat="1" applyFont="1" applyBorder="1" applyAlignment="1">
      <alignment horizontal="center" vertical="center" wrapText="1"/>
    </xf>
    <xf numFmtId="167" fontId="8" fillId="0" borderId="0" xfId="0" applyNumberFormat="1" applyFont="1" applyAlignment="1">
      <alignment horizontal="centerContinuous"/>
    </xf>
    <xf numFmtId="0" fontId="29" fillId="0" borderId="1" xfId="1" applyFont="1" applyBorder="1" applyAlignment="1">
      <alignment horizontal="center" vertical="center" wrapText="1"/>
    </xf>
    <xf numFmtId="0" fontId="30" fillId="0" borderId="0" xfId="0" applyFont="1"/>
    <xf numFmtId="0" fontId="31" fillId="0" borderId="0" xfId="0" applyFont="1" applyAlignment="1">
      <alignment horizontal="centerContinuous" vertical="center"/>
    </xf>
    <xf numFmtId="167" fontId="18" fillId="0" borderId="1" xfId="0" applyNumberFormat="1" applyFont="1" applyBorder="1" applyAlignment="1">
      <alignment horizontal="center"/>
    </xf>
    <xf numFmtId="0" fontId="18" fillId="0" borderId="2" xfId="0" applyFont="1" applyBorder="1" applyAlignment="1">
      <alignment horizontal="center"/>
    </xf>
    <xf numFmtId="176" fontId="23" fillId="0" borderId="4" xfId="2" applyNumberFormat="1" applyFont="1" applyBorder="1" applyAlignment="1">
      <alignment horizontal="center"/>
    </xf>
    <xf numFmtId="176" fontId="23" fillId="0" borderId="5" xfId="2" applyNumberFormat="1" applyFont="1" applyBorder="1" applyAlignment="1">
      <alignment horizontal="center"/>
    </xf>
    <xf numFmtId="176" fontId="22" fillId="0" borderId="6" xfId="2" applyNumberFormat="1" applyFont="1" applyBorder="1" applyAlignment="1">
      <alignment horizontal="right" vertical="center"/>
    </xf>
    <xf numFmtId="176" fontId="20" fillId="0" borderId="8" xfId="2" applyNumberFormat="1" applyFont="1" applyBorder="1" applyAlignment="1">
      <alignment horizontal="center"/>
    </xf>
    <xf numFmtId="168" fontId="20" fillId="0" borderId="16" xfId="3" applyNumberFormat="1" applyFont="1" applyBorder="1" applyAlignment="1">
      <alignment horizontal="center"/>
    </xf>
    <xf numFmtId="176" fontId="22" fillId="0" borderId="1" xfId="2" applyNumberFormat="1" applyFont="1" applyBorder="1" applyAlignment="1">
      <alignment horizontal="right" vertical="center"/>
    </xf>
    <xf numFmtId="43" fontId="19" fillId="0" borderId="3" xfId="15" applyFont="1" applyFill="1" applyBorder="1" applyAlignment="1" applyProtection="1">
      <alignment horizontal="center" vertical="center"/>
    </xf>
    <xf numFmtId="43" fontId="18" fillId="0" borderId="7" xfId="15" applyFont="1" applyFill="1" applyBorder="1" applyAlignment="1" applyProtection="1">
      <alignment horizontal="center" vertical="center"/>
    </xf>
    <xf numFmtId="43" fontId="18" fillId="0" borderId="18" xfId="15" applyFont="1" applyFill="1" applyBorder="1" applyAlignment="1" applyProtection="1">
      <alignment horizontal="center" vertical="center"/>
    </xf>
    <xf numFmtId="176" fontId="19" fillId="0" borderId="3" xfId="2" applyNumberFormat="1" applyFont="1" applyFill="1" applyBorder="1" applyAlignment="1" applyProtection="1">
      <alignment horizontal="center" vertical="center"/>
    </xf>
    <xf numFmtId="176" fontId="23" fillId="0" borderId="3" xfId="2" applyNumberFormat="1" applyFont="1" applyBorder="1" applyAlignment="1">
      <alignment horizontal="center"/>
    </xf>
    <xf numFmtId="176" fontId="23" fillId="0" borderId="3" xfId="2" applyNumberFormat="1" applyFont="1" applyFill="1" applyBorder="1" applyAlignment="1">
      <alignment horizontal="center"/>
    </xf>
    <xf numFmtId="0" fontId="8" fillId="0" borderId="1" xfId="0" applyFont="1" applyBorder="1" applyAlignment="1">
      <alignment horizontal="left"/>
    </xf>
    <xf numFmtId="0" fontId="8" fillId="0" borderId="1" xfId="0" quotePrefix="1" applyFont="1" applyBorder="1" applyAlignment="1">
      <alignment horizontal="left"/>
    </xf>
    <xf numFmtId="172" fontId="8" fillId="0" borderId="1" xfId="0" applyNumberFormat="1" applyFont="1" applyBorder="1" applyAlignment="1">
      <alignment horizontal="left"/>
    </xf>
    <xf numFmtId="167" fontId="8" fillId="0" borderId="1" xfId="0" applyNumberFormat="1" applyFont="1" applyBorder="1" applyAlignment="1">
      <alignment horizontal="left"/>
    </xf>
    <xf numFmtId="0" fontId="8" fillId="0" borderId="0" xfId="0" applyFont="1" applyAlignment="1">
      <alignment horizontal="left"/>
    </xf>
    <xf numFmtId="0" fontId="8" fillId="0" borderId="1" xfId="0" applyFont="1" applyBorder="1" applyAlignment="1">
      <alignment horizontal="right"/>
    </xf>
    <xf numFmtId="43" fontId="8" fillId="0" borderId="1" xfId="15" applyFont="1" applyFill="1" applyBorder="1" applyAlignment="1">
      <alignment horizontal="right"/>
    </xf>
    <xf numFmtId="4" fontId="8" fillId="0" borderId="1" xfId="15" applyNumberFormat="1" applyFont="1" applyBorder="1" applyAlignment="1">
      <alignment horizontal="right"/>
    </xf>
    <xf numFmtId="0" fontId="18" fillId="0" borderId="0" xfId="0" applyFont="1" applyAlignment="1">
      <alignment horizontal="centerContinuous" vertical="center"/>
    </xf>
    <xf numFmtId="167" fontId="18" fillId="0" borderId="0" xfId="0" applyNumberFormat="1" applyFont="1" applyAlignment="1">
      <alignment horizontal="centerContinuous" vertical="center"/>
    </xf>
    <xf numFmtId="0" fontId="18" fillId="0" borderId="0" xfId="0" applyFont="1"/>
    <xf numFmtId="167" fontId="20" fillId="0" borderId="1" xfId="3" applyNumberFormat="1" applyFont="1" applyBorder="1" applyAlignment="1">
      <alignment horizontal="center" vertical="center"/>
    </xf>
    <xf numFmtId="167" fontId="20" fillId="0" borderId="1" xfId="3" quotePrefix="1" applyNumberFormat="1" applyFont="1" applyBorder="1" applyAlignment="1">
      <alignment horizontal="center" vertical="center"/>
    </xf>
    <xf numFmtId="0" fontId="22" fillId="0" borderId="11" xfId="3" applyFont="1" applyBorder="1" applyAlignment="1">
      <alignment horizontal="center" vertical="center"/>
    </xf>
    <xf numFmtId="173" fontId="20" fillId="0" borderId="20" xfId="3" applyNumberFormat="1" applyFont="1" applyBorder="1" applyAlignment="1">
      <alignment horizontal="center" vertical="center" wrapText="1"/>
    </xf>
    <xf numFmtId="168" fontId="20" fillId="0" borderId="21" xfId="3" applyNumberFormat="1" applyFont="1" applyBorder="1" applyAlignment="1">
      <alignment horizontal="center" vertical="center" wrapText="1"/>
    </xf>
    <xf numFmtId="0" fontId="19" fillId="0" borderId="5" xfId="1" applyFont="1" applyBorder="1"/>
    <xf numFmtId="0" fontId="18" fillId="0" borderId="22" xfId="1" applyFont="1" applyBorder="1"/>
    <xf numFmtId="173" fontId="20" fillId="0" borderId="16" xfId="3" applyNumberFormat="1" applyFont="1" applyBorder="1" applyAlignment="1">
      <alignment horizontal="center" vertical="center" wrapText="1"/>
    </xf>
    <xf numFmtId="176" fontId="19" fillId="0" borderId="8" xfId="2" applyNumberFormat="1" applyFont="1" applyFill="1" applyBorder="1" applyAlignment="1" applyProtection="1">
      <alignment horizontal="center" vertical="center"/>
    </xf>
    <xf numFmtId="41" fontId="19" fillId="0" borderId="8" xfId="2" applyNumberFormat="1" applyFont="1" applyFill="1" applyBorder="1" applyAlignment="1" applyProtection="1">
      <alignment horizontal="center" vertical="center"/>
    </xf>
    <xf numFmtId="0" fontId="21" fillId="0" borderId="5" xfId="1" quotePrefix="1" applyFont="1" applyBorder="1"/>
    <xf numFmtId="0" fontId="19" fillId="0" borderId="13" xfId="1" quotePrefix="1" applyFont="1" applyBorder="1"/>
    <xf numFmtId="0" fontId="19" fillId="0" borderId="5" xfId="1" quotePrefix="1" applyFont="1" applyBorder="1"/>
    <xf numFmtId="0" fontId="19" fillId="0" borderId="4" xfId="1" applyFont="1" applyBorder="1"/>
    <xf numFmtId="173" fontId="20" fillId="0" borderId="15" xfId="3" applyNumberFormat="1" applyFont="1" applyBorder="1" applyAlignment="1">
      <alignment horizontal="center" vertical="center" wrapText="1"/>
    </xf>
    <xf numFmtId="176" fontId="19" fillId="0" borderId="2" xfId="2" applyNumberFormat="1" applyFont="1" applyFill="1" applyBorder="1" applyAlignment="1" applyProtection="1">
      <alignment horizontal="center" vertical="center"/>
    </xf>
    <xf numFmtId="41" fontId="19" fillId="0" borderId="2" xfId="2" applyNumberFormat="1" applyFont="1" applyFill="1" applyBorder="1" applyAlignment="1" applyProtection="1">
      <alignment horizontal="center" vertical="center"/>
    </xf>
    <xf numFmtId="0" fontId="18" fillId="0" borderId="13" xfId="1" applyFont="1" applyBorder="1"/>
    <xf numFmtId="176" fontId="18" fillId="0" borderId="8" xfId="2" applyNumberFormat="1" applyFont="1" applyFill="1" applyBorder="1" applyAlignment="1" applyProtection="1">
      <alignment horizontal="center" vertical="center"/>
    </xf>
    <xf numFmtId="0" fontId="8" fillId="0" borderId="1" xfId="0" quotePrefix="1" applyFont="1" applyBorder="1" applyAlignment="1">
      <alignment horizontal="right"/>
    </xf>
    <xf numFmtId="0" fontId="19" fillId="0" borderId="8" xfId="1" applyFont="1" applyBorder="1"/>
    <xf numFmtId="173" fontId="20" fillId="0" borderId="8" xfId="3" applyNumberFormat="1" applyFont="1" applyBorder="1" applyAlignment="1">
      <alignment horizontal="center" vertical="center" wrapText="1"/>
    </xf>
    <xf numFmtId="0" fontId="21" fillId="0" borderId="8" xfId="3" applyFont="1" applyBorder="1" applyAlignment="1">
      <alignment vertical="center"/>
    </xf>
    <xf numFmtId="175" fontId="20" fillId="0" borderId="8" xfId="3" applyNumberFormat="1" applyFont="1" applyBorder="1" applyAlignment="1">
      <alignment horizontal="center" vertical="center" wrapText="1"/>
    </xf>
    <xf numFmtId="43" fontId="19" fillId="0" borderId="8" xfId="15" applyFont="1" applyFill="1" applyBorder="1" applyAlignment="1" applyProtection="1">
      <alignment horizontal="center" vertical="center"/>
    </xf>
    <xf numFmtId="0" fontId="19" fillId="0" borderId="0" xfId="0" applyFont="1"/>
    <xf numFmtId="0" fontId="18" fillId="0" borderId="0" xfId="0" applyFont="1" applyAlignment="1">
      <alignment horizontal="center" vertical="center"/>
    </xf>
    <xf numFmtId="167" fontId="18" fillId="0" borderId="0" xfId="0" applyNumberFormat="1" applyFont="1" applyAlignment="1">
      <alignment horizontal="centerContinuous"/>
    </xf>
    <xf numFmtId="0" fontId="28" fillId="0" borderId="0" xfId="0" applyFont="1"/>
    <xf numFmtId="0" fontId="18" fillId="0" borderId="1" xfId="0" applyFont="1" applyBorder="1" applyAlignment="1">
      <alignment horizontal="center" vertical="center"/>
    </xf>
    <xf numFmtId="167" fontId="20" fillId="0" borderId="1" xfId="3" quotePrefix="1" applyNumberFormat="1" applyFont="1" applyBorder="1" applyAlignment="1">
      <alignment horizontal="center" vertical="center" wrapText="1"/>
    </xf>
    <xf numFmtId="0" fontId="19" fillId="0" borderId="5" xfId="0" applyFont="1" applyBorder="1" applyAlignment="1">
      <alignment horizontal="justify" vertical="center"/>
    </xf>
    <xf numFmtId="171" fontId="19" fillId="0" borderId="3" xfId="11" applyNumberFormat="1" applyFont="1" applyBorder="1"/>
    <xf numFmtId="0" fontId="19" fillId="0" borderId="13" xfId="0" applyFont="1" applyBorder="1" applyAlignment="1">
      <alignment horizontal="justify" vertical="center"/>
    </xf>
    <xf numFmtId="171" fontId="19" fillId="0" borderId="8" xfId="11" applyNumberFormat="1" applyFont="1" applyBorder="1"/>
    <xf numFmtId="168" fontId="22" fillId="0" borderId="2" xfId="0" applyNumberFormat="1" applyFont="1" applyBorder="1" applyAlignment="1">
      <alignment horizontal="center" vertical="center"/>
    </xf>
    <xf numFmtId="0" fontId="18" fillId="0" borderId="2" xfId="0" applyFont="1" applyBorder="1" applyAlignment="1">
      <alignment vertical="center"/>
    </xf>
    <xf numFmtId="0" fontId="19" fillId="0" borderId="2" xfId="0" applyFont="1" applyBorder="1"/>
    <xf numFmtId="0" fontId="19" fillId="0" borderId="3" xfId="0" applyFont="1" applyBorder="1" applyAlignment="1">
      <alignment vertical="center"/>
    </xf>
    <xf numFmtId="164" fontId="19" fillId="0" borderId="3" xfId="11" applyFont="1" applyBorder="1"/>
    <xf numFmtId="0" fontId="19" fillId="0" borderId="8" xfId="0" applyFont="1" applyBorder="1" applyAlignment="1">
      <alignment vertical="center"/>
    </xf>
    <xf numFmtId="164" fontId="19" fillId="0" borderId="8" xfId="11" applyFont="1" applyBorder="1"/>
    <xf numFmtId="0" fontId="18" fillId="0" borderId="3" xfId="0" applyFont="1" applyBorder="1" applyAlignment="1">
      <alignment vertical="center"/>
    </xf>
    <xf numFmtId="166" fontId="19" fillId="0" borderId="3" xfId="0" applyNumberFormat="1" applyFont="1" applyBorder="1"/>
    <xf numFmtId="43" fontId="19" fillId="0" borderId="8" xfId="15" applyFont="1" applyBorder="1"/>
    <xf numFmtId="0" fontId="19" fillId="0" borderId="0" xfId="0" applyFont="1" applyAlignment="1">
      <alignment vertical="center"/>
    </xf>
    <xf numFmtId="164" fontId="19" fillId="0" borderId="0" xfId="11" applyFont="1" applyBorder="1"/>
    <xf numFmtId="168" fontId="22" fillId="0" borderId="1" xfId="0" applyNumberFormat="1" applyFont="1" applyBorder="1" applyAlignment="1">
      <alignment horizontal="center" vertical="center"/>
    </xf>
    <xf numFmtId="167" fontId="22" fillId="0" borderId="1" xfId="0" applyNumberFormat="1" applyFont="1" applyBorder="1" applyAlignment="1">
      <alignment horizontal="center" vertical="center"/>
    </xf>
    <xf numFmtId="168" fontId="21" fillId="0" borderId="1" xfId="0" applyNumberFormat="1" applyFont="1" applyBorder="1" applyAlignment="1">
      <alignment horizontal="left" vertical="center" wrapText="1"/>
    </xf>
    <xf numFmtId="0" fontId="21" fillId="0" borderId="1" xfId="12" applyFont="1" applyBorder="1" applyAlignment="1">
      <alignment wrapText="1"/>
    </xf>
    <xf numFmtId="164" fontId="21" fillId="0" borderId="1" xfId="11" applyFont="1" applyBorder="1"/>
    <xf numFmtId="164" fontId="21" fillId="0" borderId="1" xfId="11" applyFont="1" applyBorder="1" applyAlignment="1">
      <alignment horizontal="left" vertical="center"/>
    </xf>
    <xf numFmtId="164" fontId="21" fillId="0" borderId="1" xfId="11" applyFont="1" applyBorder="1" applyAlignment="1" applyProtection="1">
      <alignment vertical="center"/>
      <protection locked="0"/>
    </xf>
    <xf numFmtId="164" fontId="22" fillId="0" borderId="14" xfId="11" applyFont="1" applyBorder="1" applyAlignment="1">
      <alignment vertical="center"/>
    </xf>
    <xf numFmtId="164" fontId="22" fillId="0" borderId="6" xfId="11" applyFont="1" applyBorder="1" applyAlignment="1">
      <alignment vertical="center"/>
    </xf>
    <xf numFmtId="0" fontId="21" fillId="0" borderId="3" xfId="12" quotePrefix="1" applyFont="1" applyBorder="1"/>
    <xf numFmtId="175" fontId="21" fillId="0" borderId="3" xfId="0" applyNumberFormat="1" applyFont="1" applyBorder="1" applyAlignment="1" applyProtection="1">
      <alignment horizontal="right" vertical="center"/>
      <protection locked="0"/>
    </xf>
    <xf numFmtId="168" fontId="21" fillId="0" borderId="3" xfId="0" applyNumberFormat="1" applyFont="1" applyBorder="1" applyAlignment="1" applyProtection="1">
      <alignment horizontal="right" vertical="center"/>
      <protection locked="0"/>
    </xf>
    <xf numFmtId="0" fontId="21" fillId="0" borderId="8" xfId="12" applyFont="1" applyBorder="1"/>
    <xf numFmtId="168" fontId="21" fillId="0" borderId="8" xfId="0" applyNumberFormat="1" applyFont="1" applyBorder="1" applyAlignment="1" applyProtection="1">
      <alignment horizontal="right" vertical="center"/>
      <protection locked="0"/>
    </xf>
    <xf numFmtId="168" fontId="22" fillId="0" borderId="6" xfId="0" applyNumberFormat="1" applyFont="1" applyBorder="1" applyAlignment="1">
      <alignment horizontal="center" vertical="center"/>
    </xf>
    <xf numFmtId="175" fontId="22" fillId="0" borderId="6" xfId="0" applyNumberFormat="1" applyFont="1" applyBorder="1" applyAlignment="1">
      <alignment horizontal="right" vertical="center"/>
    </xf>
    <xf numFmtId="168" fontId="22" fillId="0" borderId="6" xfId="0" applyNumberFormat="1" applyFont="1" applyBorder="1" applyAlignment="1">
      <alignment horizontal="right" vertical="center"/>
    </xf>
    <xf numFmtId="168" fontId="22" fillId="0" borderId="0" xfId="0" applyNumberFormat="1" applyFont="1" applyAlignment="1">
      <alignment horizontal="center" vertical="center"/>
    </xf>
    <xf numFmtId="168" fontId="22" fillId="0" borderId="0" xfId="0" applyNumberFormat="1" applyFont="1" applyAlignment="1">
      <alignment horizontal="right" vertical="center"/>
    </xf>
    <xf numFmtId="168" fontId="22" fillId="0" borderId="10" xfId="0" applyNumberFormat="1" applyFont="1" applyBorder="1" applyAlignment="1">
      <alignment horizontal="left" vertical="center"/>
    </xf>
    <xf numFmtId="167" fontId="20" fillId="0" borderId="9" xfId="3" quotePrefix="1" applyNumberFormat="1" applyFont="1" applyBorder="1" applyAlignment="1">
      <alignment horizontal="center" vertical="center" wrapText="1"/>
    </xf>
    <xf numFmtId="167" fontId="20" fillId="0" borderId="11" xfId="3" quotePrefix="1" applyNumberFormat="1" applyFont="1" applyBorder="1" applyAlignment="1">
      <alignment horizontal="center" vertical="center" wrapText="1"/>
    </xf>
    <xf numFmtId="168" fontId="21" fillId="0" borderId="1" xfId="0" applyNumberFormat="1" applyFont="1" applyBorder="1" applyAlignment="1">
      <alignment horizontal="left" vertical="center"/>
    </xf>
    <xf numFmtId="168" fontId="21" fillId="0" borderId="1" xfId="0" applyNumberFormat="1" applyFont="1" applyBorder="1" applyAlignment="1" applyProtection="1">
      <alignment horizontal="right" vertical="center"/>
      <protection locked="0"/>
    </xf>
    <xf numFmtId="168" fontId="21" fillId="0" borderId="9" xfId="0" applyNumberFormat="1" applyFont="1" applyBorder="1" applyAlignment="1" applyProtection="1">
      <alignment horizontal="right" vertical="center"/>
      <protection locked="0"/>
    </xf>
    <xf numFmtId="168" fontId="21" fillId="0" borderId="11" xfId="0" applyNumberFormat="1" applyFont="1" applyBorder="1" applyAlignment="1" applyProtection="1">
      <alignment horizontal="right" vertical="center"/>
      <protection locked="0"/>
    </xf>
    <xf numFmtId="0" fontId="21" fillId="0" borderId="3" xfId="12" applyFont="1" applyBorder="1"/>
    <xf numFmtId="0" fontId="21" fillId="0" borderId="13" xfId="12" applyFont="1" applyBorder="1"/>
    <xf numFmtId="43" fontId="21" fillId="0" borderId="3" xfId="15" applyFont="1" applyBorder="1" applyAlignment="1" applyProtection="1">
      <alignment horizontal="right" vertical="center"/>
      <protection locked="0"/>
    </xf>
    <xf numFmtId="43" fontId="22" fillId="0" borderId="6" xfId="15" applyFont="1" applyBorder="1" applyAlignment="1">
      <alignment horizontal="right" vertical="center"/>
    </xf>
    <xf numFmtId="10" fontId="19" fillId="0" borderId="0" xfId="0" applyNumberFormat="1" applyFont="1"/>
    <xf numFmtId="165" fontId="19" fillId="0" borderId="0" xfId="13" applyFont="1"/>
    <xf numFmtId="165" fontId="19" fillId="0" borderId="0" xfId="0" applyNumberFormat="1" applyFont="1"/>
    <xf numFmtId="0" fontId="1" fillId="0" borderId="0" xfId="0" applyFont="1"/>
    <xf numFmtId="175" fontId="21" fillId="0" borderId="8" xfId="0" applyNumberFormat="1" applyFont="1" applyBorder="1" applyAlignment="1" applyProtection="1">
      <alignment horizontal="right" vertical="center"/>
      <protection locked="0"/>
    </xf>
    <xf numFmtId="43" fontId="21" fillId="0" borderId="8" xfId="15" applyFont="1" applyBorder="1" applyAlignment="1" applyProtection="1">
      <alignment horizontal="right" vertical="center"/>
      <protection locked="0"/>
    </xf>
    <xf numFmtId="168" fontId="22" fillId="0" borderId="1" xfId="0" applyNumberFormat="1" applyFont="1" applyBorder="1" applyAlignment="1">
      <alignment horizontal="center" vertical="center" wrapText="1"/>
    </xf>
    <xf numFmtId="167" fontId="22" fillId="0" borderId="1" xfId="0" applyNumberFormat="1" applyFont="1" applyBorder="1" applyAlignment="1">
      <alignment horizontal="center" vertical="center" wrapText="1"/>
    </xf>
    <xf numFmtId="0" fontId="19" fillId="0" borderId="0" xfId="0" applyFont="1" applyAlignment="1">
      <alignment wrapText="1"/>
    </xf>
    <xf numFmtId="168" fontId="21" fillId="0" borderId="0" xfId="0" applyNumberFormat="1" applyFont="1" applyAlignment="1">
      <alignment horizontal="left" vertical="center"/>
    </xf>
    <xf numFmtId="175" fontId="21" fillId="0" borderId="0" xfId="0" applyNumberFormat="1" applyFont="1" applyAlignment="1" applyProtection="1">
      <alignment horizontal="right" vertical="center"/>
      <protection locked="0"/>
    </xf>
    <xf numFmtId="168" fontId="21" fillId="0" borderId="0" xfId="0" applyNumberFormat="1" applyFont="1" applyAlignment="1" applyProtection="1">
      <alignment horizontal="right" vertical="center"/>
      <protection locked="0"/>
    </xf>
    <xf numFmtId="176" fontId="20" fillId="0" borderId="12" xfId="3" applyNumberFormat="1" applyFont="1" applyBorder="1" applyAlignment="1">
      <alignment horizontal="center" vertical="center"/>
    </xf>
    <xf numFmtId="176" fontId="20" fillId="0" borderId="16" xfId="3" quotePrefix="1" applyNumberFormat="1" applyFont="1" applyBorder="1" applyAlignment="1">
      <alignment horizontal="center" vertical="center"/>
    </xf>
    <xf numFmtId="176" fontId="23" fillId="0" borderId="2" xfId="2" applyNumberFormat="1" applyFont="1" applyBorder="1" applyAlignment="1">
      <alignment horizontal="center"/>
    </xf>
    <xf numFmtId="4" fontId="19" fillId="0" borderId="0" xfId="1" applyNumberFormat="1" applyFont="1"/>
    <xf numFmtId="0" fontId="19" fillId="0" borderId="0" xfId="0" applyFont="1" applyAlignment="1">
      <alignment horizontal="centerContinuous"/>
    </xf>
    <xf numFmtId="0" fontId="19" fillId="0" borderId="0" xfId="0" applyFont="1" applyAlignment="1">
      <alignment horizontal="centerContinuous" vertical="center"/>
    </xf>
    <xf numFmtId="4" fontId="19" fillId="0" borderId="3" xfId="0" applyNumberFormat="1" applyFont="1" applyBorder="1"/>
    <xf numFmtId="41" fontId="19" fillId="0" borderId="3" xfId="0" applyNumberFormat="1" applyFont="1" applyBorder="1"/>
    <xf numFmtId="0" fontId="18" fillId="0" borderId="1" xfId="0" applyFont="1" applyBorder="1" applyAlignment="1">
      <alignment horizontal="left" vertical="center" wrapText="1"/>
    </xf>
    <xf numFmtId="174" fontId="18" fillId="0" borderId="1" xfId="14" applyNumberFormat="1" applyFont="1" applyFill="1" applyBorder="1" applyAlignment="1">
      <alignment horizontal="center" vertical="center" wrapText="1"/>
    </xf>
    <xf numFmtId="174" fontId="19" fillId="0" borderId="2" xfId="14" applyNumberFormat="1" applyFont="1" applyFill="1" applyBorder="1"/>
    <xf numFmtId="174" fontId="18" fillId="0" borderId="3" xfId="14" applyNumberFormat="1" applyFont="1" applyFill="1" applyBorder="1"/>
    <xf numFmtId="175" fontId="21" fillId="0" borderId="1" xfId="0" applyNumberFormat="1" applyFont="1" applyBorder="1" applyAlignment="1" applyProtection="1">
      <alignment horizontal="right" vertical="center"/>
      <protection locked="0"/>
    </xf>
    <xf numFmtId="175" fontId="21" fillId="0" borderId="9" xfId="0" applyNumberFormat="1" applyFont="1" applyBorder="1" applyAlignment="1" applyProtection="1">
      <alignment horizontal="right" vertical="center"/>
      <protection locked="0"/>
    </xf>
    <xf numFmtId="0" fontId="20" fillId="0" borderId="0" xfId="3" applyFont="1" applyAlignment="1">
      <alignment horizontal="center" vertical="top"/>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174" fontId="18" fillId="0" borderId="2" xfId="14" applyNumberFormat="1" applyFont="1" applyBorder="1" applyAlignment="1">
      <alignment horizontal="center" vertical="center"/>
    </xf>
    <xf numFmtId="174" fontId="18" fillId="0" borderId="8" xfId="14" applyNumberFormat="1" applyFont="1" applyBorder="1" applyAlignment="1">
      <alignment horizontal="center" vertical="center"/>
    </xf>
    <xf numFmtId="0" fontId="19" fillId="0" borderId="0" xfId="0" applyFont="1" applyAlignment="1">
      <alignment horizontal="justify" vertical="center" wrapText="1"/>
    </xf>
    <xf numFmtId="0" fontId="8" fillId="0" borderId="0" xfId="0" applyFont="1" applyAlignment="1">
      <alignment horizontal="justify"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8" xfId="0"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1" xfId="0" applyFont="1" applyBorder="1" applyAlignment="1">
      <alignment horizontal="center" vertical="center" wrapText="1"/>
    </xf>
  </cellXfs>
  <cellStyles count="16">
    <cellStyle name="Comma [0] 2" xfId="2"/>
    <cellStyle name="Millares" xfId="15" builtinId="3"/>
    <cellStyle name="Millares [0]" xfId="14" builtinId="6"/>
    <cellStyle name="Millares [0] 2" xfId="11"/>
    <cellStyle name="Millares 2" xfId="8"/>
    <cellStyle name="Millares 3" xfId="13"/>
    <cellStyle name="Normal" xfId="0" builtinId="0"/>
    <cellStyle name="Normal 10" xfId="12"/>
    <cellStyle name="Normal 11" xfId="4"/>
    <cellStyle name="Normal 2" xfId="1"/>
    <cellStyle name="Normal 3" xfId="5"/>
    <cellStyle name="Normal_FANAPEL INDIVIDUAL" xfId="10"/>
    <cellStyle name="Normal_informe1" xfId="3"/>
    <cellStyle name="Normal_informe1_Armado Informe Bayer SA" xfId="9"/>
    <cellStyle name="Per cent 2" xfId="7"/>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B7:L33"/>
  <sheetViews>
    <sheetView showGridLines="0" tabSelected="1" zoomScaleNormal="100" zoomScaleSheetLayoutView="100" workbookViewId="0">
      <selection activeCell="E21" sqref="E21"/>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240</v>
      </c>
      <c r="C17" s="5"/>
      <c r="D17" s="5"/>
      <c r="E17" s="5"/>
      <c r="F17" s="5"/>
      <c r="G17" s="5"/>
      <c r="H17" s="5"/>
      <c r="I17" s="5"/>
      <c r="J17" s="5"/>
      <c r="K17" s="5"/>
      <c r="L17" s="5"/>
    </row>
    <row r="18" spans="2:12" ht="33">
      <c r="B18" s="146" t="s">
        <v>251</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44926</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249977111117893"/>
    <pageSetUpPr fitToPage="1"/>
  </sheetPr>
  <dimension ref="A2:XDF33"/>
  <sheetViews>
    <sheetView showGridLines="0" topLeftCell="A16" zoomScaleNormal="100" workbookViewId="0">
      <selection activeCell="K33" sqref="K33"/>
    </sheetView>
  </sheetViews>
  <sheetFormatPr baseColWidth="10" defaultColWidth="10.125" defaultRowHeight="15"/>
  <cols>
    <col min="1" max="1" width="3.5" style="38" customWidth="1"/>
    <col min="2" max="2" width="30.625" style="38" customWidth="1"/>
    <col min="3" max="3" width="11.5" style="38" customWidth="1"/>
    <col min="4" max="4" width="22.125" style="38" bestFit="1" customWidth="1"/>
    <col min="5" max="5" width="19.5" style="49" customWidth="1"/>
    <col min="6" max="6" width="38.125" style="38" customWidth="1"/>
    <col min="7" max="7" width="11.5" style="38" customWidth="1"/>
    <col min="8" max="9" width="19.5" style="38" customWidth="1"/>
    <col min="10" max="10" width="3.5" style="38" customWidth="1"/>
    <col min="11" max="16384" width="10.125" style="38"/>
  </cols>
  <sheetData>
    <row r="2" spans="2:16334" ht="15.75" customHeight="1">
      <c r="B2" s="37" t="s">
        <v>252</v>
      </c>
      <c r="C2" s="37"/>
      <c r="D2" s="37"/>
      <c r="E2" s="37"/>
      <c r="F2" s="37"/>
      <c r="G2" s="37"/>
      <c r="H2" s="37"/>
      <c r="I2" s="37"/>
    </row>
    <row r="3" spans="2:16334">
      <c r="B3" s="39" t="s">
        <v>169</v>
      </c>
      <c r="C3" s="39"/>
      <c r="D3" s="39"/>
      <c r="E3" s="39"/>
      <c r="F3" s="39"/>
      <c r="G3" s="39"/>
      <c r="H3" s="39"/>
      <c r="I3" s="39"/>
    </row>
    <row r="4" spans="2:16334">
      <c r="B4" s="50" t="s">
        <v>295</v>
      </c>
      <c r="C4" s="39"/>
      <c r="D4" s="39"/>
      <c r="E4" s="39"/>
      <c r="F4" s="39"/>
      <c r="G4" s="39"/>
      <c r="H4" s="39"/>
      <c r="I4" s="39"/>
    </row>
    <row r="5" spans="2:16334">
      <c r="B5" s="50" t="s">
        <v>241</v>
      </c>
      <c r="C5" s="39"/>
      <c r="D5" s="39"/>
      <c r="E5" s="39"/>
      <c r="F5" s="39"/>
      <c r="G5" s="39"/>
      <c r="H5" s="39"/>
      <c r="I5" s="39"/>
    </row>
    <row r="6" spans="2:16334">
      <c r="B6" s="50"/>
      <c r="C6" s="39"/>
      <c r="D6" s="39"/>
      <c r="E6" s="39"/>
      <c r="F6" s="39"/>
      <c r="G6" s="39"/>
      <c r="H6" s="39"/>
      <c r="I6" s="39"/>
    </row>
    <row r="7" spans="2:16334">
      <c r="B7" s="50"/>
      <c r="C7" s="55" t="s">
        <v>48</v>
      </c>
      <c r="D7" s="57">
        <v>44926</v>
      </c>
      <c r="E7" s="57">
        <v>44561</v>
      </c>
      <c r="F7" s="39"/>
      <c r="G7" s="39"/>
      <c r="H7" s="39"/>
      <c r="I7" s="39"/>
    </row>
    <row r="8" spans="2:16334" s="40" customFormat="1">
      <c r="E8" s="41"/>
    </row>
    <row r="9" spans="2:16334" s="42" customFormat="1" ht="15" customHeight="1">
      <c r="B9" s="51" t="s">
        <v>47</v>
      </c>
      <c r="C9" s="52"/>
      <c r="D9" s="53"/>
      <c r="E9" s="54"/>
    </row>
    <row r="10" spans="2:16334" s="40" customFormat="1" ht="15" customHeight="1">
      <c r="B10" s="44" t="s">
        <v>50</v>
      </c>
      <c r="C10" s="45" t="s">
        <v>51</v>
      </c>
      <c r="D10" s="159">
        <f>+NOTAS!C117</f>
        <v>2.84</v>
      </c>
      <c r="E10" s="159">
        <f>NOTAS!D117</f>
        <v>0</v>
      </c>
    </row>
    <row r="11" spans="2:16334" s="40" customFormat="1" ht="15" customHeight="1">
      <c r="B11" s="44" t="s">
        <v>168</v>
      </c>
      <c r="C11" s="45" t="s">
        <v>53</v>
      </c>
      <c r="D11" s="159">
        <f>'ANEXO B'!I8</f>
        <v>80568.043591263631</v>
      </c>
      <c r="E11" s="159">
        <v>0</v>
      </c>
    </row>
    <row r="12" spans="2:16334" s="40" customFormat="1" ht="15" customHeight="1">
      <c r="B12" s="44" t="s">
        <v>177</v>
      </c>
      <c r="C12" s="45" t="s">
        <v>55</v>
      </c>
      <c r="D12" s="160">
        <f>+NOTAS!C124</f>
        <v>1.56</v>
      </c>
      <c r="E12" s="159">
        <v>0</v>
      </c>
    </row>
    <row r="13" spans="2:16334" s="40" customFormat="1" ht="15" customHeight="1" thickBot="1">
      <c r="B13" s="139" t="s">
        <v>170</v>
      </c>
      <c r="C13" s="140"/>
      <c r="D13" s="151">
        <f>+SUM(D10:D12)</f>
        <v>80572.443591263625</v>
      </c>
      <c r="E13" s="151">
        <f>+SUM(E10:E12)</f>
        <v>0</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7"/>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7"/>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7"/>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7"/>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7"/>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7"/>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7"/>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7"/>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7"/>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7"/>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7"/>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7"/>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7"/>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7"/>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7"/>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7"/>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7"/>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7"/>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7"/>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7"/>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7"/>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7"/>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7"/>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7"/>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7"/>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7"/>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7"/>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7"/>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7"/>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7"/>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7"/>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7"/>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7"/>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7"/>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7"/>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7"/>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7"/>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7"/>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7"/>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7"/>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7"/>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7"/>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7"/>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7"/>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7"/>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7"/>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7"/>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7"/>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7"/>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7"/>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7"/>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7"/>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7"/>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7"/>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7"/>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7"/>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7"/>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7"/>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7"/>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7"/>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7"/>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7"/>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7"/>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7"/>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7"/>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7"/>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7"/>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7"/>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7"/>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7"/>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7"/>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7"/>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7"/>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7"/>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7"/>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7"/>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7"/>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7"/>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7"/>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7"/>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7"/>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7"/>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7"/>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7"/>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7"/>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7"/>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7"/>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7"/>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7"/>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7"/>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7"/>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7"/>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7"/>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7"/>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7"/>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7"/>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7"/>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7"/>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7"/>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7"/>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7"/>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7"/>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7"/>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7"/>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7"/>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7"/>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7"/>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7"/>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7"/>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7"/>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7"/>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7"/>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7"/>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7"/>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7"/>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7"/>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7"/>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7"/>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7"/>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7"/>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7"/>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7"/>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7"/>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7"/>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7"/>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7"/>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7"/>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7"/>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7"/>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7"/>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7"/>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7"/>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7"/>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7"/>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7"/>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7"/>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7"/>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7"/>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7"/>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7"/>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7"/>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7"/>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7"/>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7"/>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7"/>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7"/>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7"/>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7"/>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7"/>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7"/>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7"/>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7"/>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7"/>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7"/>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7"/>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7"/>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7"/>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7"/>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7"/>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7"/>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7"/>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7"/>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7"/>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7"/>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7"/>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7"/>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7"/>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7"/>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7"/>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7"/>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7"/>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7"/>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7"/>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7"/>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7"/>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7"/>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7"/>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7"/>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7"/>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7"/>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7"/>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7"/>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7"/>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7"/>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7"/>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7"/>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7"/>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7"/>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7"/>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7"/>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7"/>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7"/>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7"/>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7"/>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7"/>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7"/>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7"/>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7"/>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7"/>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7"/>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7"/>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7"/>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7"/>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7"/>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7"/>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7"/>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7"/>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7"/>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7"/>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7"/>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7"/>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7"/>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7"/>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7"/>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7"/>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7"/>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7"/>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7"/>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7"/>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7"/>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7"/>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7"/>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7"/>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7"/>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7"/>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7"/>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7"/>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7"/>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7"/>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7"/>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7"/>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7"/>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7"/>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7"/>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7"/>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7"/>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7"/>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7"/>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7"/>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7"/>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7"/>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7"/>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7"/>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7"/>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7"/>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7"/>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7"/>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7"/>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7"/>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7"/>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7"/>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7"/>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7"/>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7"/>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7"/>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7"/>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7"/>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7"/>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7"/>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7"/>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7"/>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7"/>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7"/>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7"/>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7"/>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7"/>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7"/>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7"/>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7"/>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7"/>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7"/>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7"/>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7"/>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7"/>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7"/>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7"/>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7"/>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7"/>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7"/>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7"/>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7"/>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7"/>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7"/>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7"/>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7"/>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7"/>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7"/>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7"/>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7"/>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7"/>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7"/>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7"/>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7"/>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7"/>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7"/>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7"/>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7"/>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7"/>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7"/>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7"/>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7"/>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7"/>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7"/>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7"/>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7"/>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7"/>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7"/>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7"/>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7"/>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7"/>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7"/>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7"/>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7"/>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7"/>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7"/>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7"/>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7"/>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7"/>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7"/>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7"/>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7"/>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7"/>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7"/>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7"/>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7"/>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7"/>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7"/>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7"/>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7"/>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7"/>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7"/>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7"/>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7"/>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7"/>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7"/>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7"/>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7"/>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7"/>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7"/>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7"/>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7"/>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7"/>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7"/>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7"/>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7"/>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7"/>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7"/>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7"/>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7"/>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7"/>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7"/>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7"/>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7"/>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7"/>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7"/>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7"/>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7"/>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7"/>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7"/>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7"/>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7"/>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7"/>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7"/>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7"/>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7"/>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7"/>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7"/>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7"/>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7"/>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7"/>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7"/>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7"/>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7"/>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7"/>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7"/>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7"/>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7"/>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7"/>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7"/>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7"/>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7"/>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7"/>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7"/>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7"/>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7"/>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7"/>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7"/>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7"/>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7"/>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7"/>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7"/>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7"/>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7"/>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7"/>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7"/>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7"/>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7"/>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7"/>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7"/>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7"/>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7"/>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7"/>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7"/>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7"/>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7"/>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7"/>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7"/>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7"/>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7"/>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7"/>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7"/>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7"/>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7"/>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7"/>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7"/>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7"/>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7"/>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7"/>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7"/>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7"/>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7"/>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7"/>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7"/>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7"/>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7"/>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7"/>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7"/>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7"/>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7"/>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7"/>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7"/>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7"/>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7"/>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7"/>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7"/>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7"/>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7"/>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7"/>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7"/>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7"/>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7"/>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7"/>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7"/>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7"/>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7"/>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7"/>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7"/>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7"/>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7"/>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7"/>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7"/>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7"/>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7"/>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7"/>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7"/>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7"/>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7"/>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7"/>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7"/>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7"/>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7"/>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7"/>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7"/>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7"/>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7"/>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7"/>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7"/>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7"/>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7"/>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7"/>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7"/>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7"/>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7"/>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7"/>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7"/>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7"/>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7"/>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7"/>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7"/>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7"/>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7"/>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7"/>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7"/>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7"/>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7"/>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7"/>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7"/>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7"/>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7"/>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7"/>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7"/>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7"/>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7"/>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7"/>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7"/>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7"/>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7"/>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7"/>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7"/>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7"/>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7"/>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7"/>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7"/>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7"/>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7"/>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7"/>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7"/>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7"/>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7"/>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7"/>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7"/>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7"/>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7"/>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7"/>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7"/>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7"/>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7"/>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7"/>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7"/>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7"/>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7"/>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7"/>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7"/>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7"/>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7"/>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7"/>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7"/>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7"/>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7"/>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7"/>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7"/>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7"/>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7"/>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7"/>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7"/>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7"/>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7"/>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7"/>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7"/>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7"/>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7"/>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7"/>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7"/>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7"/>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7"/>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7"/>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7"/>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7"/>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7"/>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7"/>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7"/>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7"/>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7"/>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7"/>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7"/>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7"/>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7"/>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7"/>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7"/>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7"/>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7"/>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7"/>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7"/>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7"/>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7"/>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7"/>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7"/>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7"/>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7"/>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7"/>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7"/>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7"/>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7"/>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7"/>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7"/>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7"/>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7"/>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7"/>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7"/>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7"/>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7"/>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c r="WVQ13" s="47"/>
      <c r="WVR13" s="47"/>
      <c r="WVS13" s="47"/>
      <c r="WVT13" s="47"/>
      <c r="WVU13" s="47"/>
      <c r="WVV13" s="47"/>
      <c r="WVW13" s="47"/>
      <c r="WVX13" s="47"/>
      <c r="WVY13" s="47"/>
      <c r="WVZ13" s="47"/>
      <c r="WWA13" s="47"/>
      <c r="WWB13" s="47"/>
      <c r="WWC13" s="47"/>
      <c r="WWD13" s="47"/>
      <c r="WWE13" s="47"/>
      <c r="WWF13" s="47"/>
      <c r="WWG13" s="47"/>
      <c r="WWH13" s="47"/>
      <c r="WWI13" s="47"/>
      <c r="WWJ13" s="47"/>
      <c r="WWK13" s="47"/>
      <c r="WWL13" s="47"/>
      <c r="WWM13" s="47"/>
      <c r="WWN13" s="47"/>
      <c r="WWO13" s="47"/>
      <c r="WWP13" s="47"/>
      <c r="WWQ13" s="47"/>
      <c r="WWR13" s="47"/>
      <c r="WWS13" s="47"/>
      <c r="WWT13" s="47"/>
      <c r="WWU13" s="47"/>
      <c r="WWV13" s="47"/>
      <c r="WWW13" s="47"/>
      <c r="WWX13" s="47"/>
      <c r="WWY13" s="47"/>
      <c r="WWZ13" s="47"/>
      <c r="WXA13" s="47"/>
      <c r="WXB13" s="47"/>
      <c r="WXC13" s="47"/>
      <c r="WXD13" s="47"/>
      <c r="WXE13" s="47"/>
      <c r="WXF13" s="47"/>
      <c r="WXG13" s="47"/>
      <c r="WXH13" s="47"/>
      <c r="WXI13" s="47"/>
      <c r="WXJ13" s="47"/>
      <c r="WXK13" s="47"/>
      <c r="WXL13" s="47"/>
      <c r="WXM13" s="47"/>
      <c r="WXN13" s="47"/>
      <c r="WXO13" s="47"/>
      <c r="WXP13" s="47"/>
      <c r="WXQ13" s="47"/>
      <c r="WXR13" s="47"/>
      <c r="WXS13" s="47"/>
      <c r="WXT13" s="47"/>
      <c r="WXU13" s="47"/>
      <c r="WXV13" s="47"/>
      <c r="WXW13" s="47"/>
      <c r="WXX13" s="47"/>
      <c r="WXY13" s="47"/>
      <c r="WXZ13" s="47"/>
      <c r="WYA13" s="47"/>
      <c r="WYB13" s="47"/>
      <c r="WYC13" s="47"/>
      <c r="WYD13" s="47"/>
      <c r="WYE13" s="47"/>
      <c r="WYF13" s="47"/>
      <c r="WYG13" s="47"/>
      <c r="WYH13" s="47"/>
      <c r="WYI13" s="47"/>
      <c r="WYJ13" s="47"/>
      <c r="WYK13" s="47"/>
      <c r="WYL13" s="47"/>
      <c r="WYM13" s="47"/>
      <c r="WYN13" s="47"/>
      <c r="WYO13" s="47"/>
      <c r="WYP13" s="47"/>
      <c r="WYQ13" s="47"/>
      <c r="WYR13" s="47"/>
      <c r="WYS13" s="47"/>
      <c r="WYT13" s="47"/>
      <c r="WYU13" s="47"/>
      <c r="WYV13" s="47"/>
      <c r="WYW13" s="47"/>
      <c r="WYX13" s="47"/>
      <c r="WYY13" s="47"/>
      <c r="WYZ13" s="47"/>
      <c r="WZA13" s="47"/>
      <c r="WZB13" s="47"/>
      <c r="WZC13" s="47"/>
      <c r="WZD13" s="47"/>
      <c r="WZE13" s="47"/>
      <c r="WZF13" s="47"/>
      <c r="WZG13" s="47"/>
      <c r="WZH13" s="47"/>
      <c r="WZI13" s="47"/>
      <c r="WZJ13" s="47"/>
      <c r="WZK13" s="47"/>
      <c r="WZL13" s="47"/>
      <c r="WZM13" s="47"/>
      <c r="WZN13" s="47"/>
      <c r="WZO13" s="47"/>
      <c r="WZP13" s="47"/>
      <c r="WZQ13" s="47"/>
      <c r="WZR13" s="47"/>
      <c r="WZS13" s="47"/>
      <c r="WZT13" s="47"/>
      <c r="WZU13" s="47"/>
      <c r="WZV13" s="47"/>
      <c r="WZW13" s="47"/>
      <c r="WZX13" s="47"/>
      <c r="WZY13" s="47"/>
      <c r="WZZ13" s="47"/>
      <c r="XAA13" s="47"/>
      <c r="XAB13" s="47"/>
      <c r="XAC13" s="47"/>
      <c r="XAD13" s="47"/>
      <c r="XAE13" s="47"/>
      <c r="XAF13" s="47"/>
      <c r="XAG13" s="47"/>
      <c r="XAH13" s="47"/>
      <c r="XAI13" s="47"/>
      <c r="XAJ13" s="47"/>
      <c r="XAK13" s="47"/>
      <c r="XAL13" s="47"/>
      <c r="XAM13" s="47"/>
      <c r="XAN13" s="47"/>
      <c r="XAO13" s="47"/>
      <c r="XAP13" s="47"/>
      <c r="XAQ13" s="47"/>
      <c r="XAR13" s="47"/>
      <c r="XAS13" s="47"/>
      <c r="XAT13" s="47"/>
      <c r="XAU13" s="47"/>
      <c r="XAV13" s="47"/>
      <c r="XAW13" s="47"/>
      <c r="XAX13" s="47"/>
      <c r="XAY13" s="47"/>
      <c r="XAZ13" s="47"/>
      <c r="XBA13" s="47"/>
      <c r="XBB13" s="47"/>
      <c r="XBC13" s="47"/>
      <c r="XBD13" s="47"/>
      <c r="XBE13" s="47"/>
      <c r="XBF13" s="47"/>
      <c r="XBG13" s="47"/>
      <c r="XBH13" s="47"/>
      <c r="XBI13" s="47"/>
      <c r="XBJ13" s="47"/>
      <c r="XBK13" s="47"/>
      <c r="XBL13" s="47"/>
      <c r="XBM13" s="47"/>
      <c r="XBN13" s="47"/>
      <c r="XBO13" s="47"/>
      <c r="XBP13" s="47"/>
      <c r="XBQ13" s="47"/>
      <c r="XBR13" s="47"/>
      <c r="XBS13" s="47"/>
      <c r="XBT13" s="47"/>
      <c r="XBU13" s="47"/>
      <c r="XBV13" s="47"/>
      <c r="XBW13" s="47"/>
      <c r="XBX13" s="47"/>
      <c r="XBY13" s="47"/>
      <c r="XBZ13" s="47"/>
      <c r="XCA13" s="47"/>
      <c r="XCB13" s="47"/>
      <c r="XCC13" s="47"/>
      <c r="XCD13" s="47"/>
      <c r="XCE13" s="47"/>
      <c r="XCF13" s="47"/>
      <c r="XCG13" s="47"/>
      <c r="XCH13" s="47"/>
      <c r="XCI13" s="47"/>
      <c r="XCJ13" s="47"/>
      <c r="XCK13" s="47"/>
      <c r="XCL13" s="47"/>
      <c r="XCM13" s="47"/>
      <c r="XCN13" s="47"/>
      <c r="XCO13" s="47"/>
      <c r="XCP13" s="47"/>
      <c r="XCQ13" s="47"/>
      <c r="XCR13" s="47"/>
      <c r="XCS13" s="47"/>
      <c r="XCT13" s="47"/>
      <c r="XCU13" s="47"/>
      <c r="XCV13" s="47"/>
      <c r="XCW13" s="47"/>
      <c r="XCX13" s="47"/>
      <c r="XCY13" s="47"/>
      <c r="XCZ13" s="47"/>
      <c r="XDA13" s="47"/>
      <c r="XDB13" s="47"/>
      <c r="XDC13" s="47"/>
      <c r="XDD13" s="47"/>
      <c r="XDE13" s="47"/>
      <c r="XDF13" s="47"/>
    </row>
    <row r="14" spans="2:16334" s="40" customFormat="1" ht="15" customHeight="1" thickTop="1">
      <c r="B14" s="58" t="s">
        <v>49</v>
      </c>
      <c r="C14" s="59"/>
      <c r="D14" s="261"/>
      <c r="E14" s="262"/>
    </row>
    <row r="15" spans="2:16334" s="40" customFormat="1">
      <c r="B15" s="46" t="s">
        <v>174</v>
      </c>
      <c r="C15" s="43" t="s">
        <v>52</v>
      </c>
      <c r="D15" s="149">
        <v>0</v>
      </c>
      <c r="E15" s="263">
        <v>0</v>
      </c>
      <c r="F15" s="48"/>
      <c r="G15" s="48"/>
      <c r="H15" s="48"/>
      <c r="I15" s="48"/>
    </row>
    <row r="16" spans="2:16334" s="40" customFormat="1">
      <c r="B16" s="44" t="s">
        <v>175</v>
      </c>
      <c r="C16" s="45" t="s">
        <v>54</v>
      </c>
      <c r="D16" s="150">
        <f>+NOTAS!C138</f>
        <v>0</v>
      </c>
      <c r="E16" s="159">
        <v>0</v>
      </c>
    </row>
    <row r="17" spans="1:10" s="40" customFormat="1">
      <c r="B17" s="44" t="s">
        <v>176</v>
      </c>
      <c r="C17" s="60">
        <v>5.5</v>
      </c>
      <c r="D17" s="150">
        <f>+NOTAS!C145</f>
        <v>0</v>
      </c>
      <c r="E17" s="159"/>
    </row>
    <row r="18" spans="1:10" s="40" customFormat="1" ht="15.75" thickBot="1">
      <c r="B18" s="139" t="s">
        <v>171</v>
      </c>
      <c r="C18" s="140"/>
      <c r="D18" s="151">
        <f>+D16+D15+D17</f>
        <v>0</v>
      </c>
      <c r="E18" s="151">
        <f>+E16+E15</f>
        <v>0</v>
      </c>
    </row>
    <row r="19" spans="1:10" s="40" customFormat="1" ht="15.75" thickTop="1">
      <c r="B19" s="58" t="s">
        <v>56</v>
      </c>
      <c r="C19" s="59"/>
      <c r="D19" s="261"/>
      <c r="E19" s="262"/>
    </row>
    <row r="20" spans="1:10" s="40" customFormat="1">
      <c r="B20" s="136" t="s">
        <v>56</v>
      </c>
      <c r="C20" s="153"/>
      <c r="D20" s="152">
        <f>+D13-D18</f>
        <v>80572.443591263625</v>
      </c>
      <c r="E20" s="152">
        <f>+E13-E18</f>
        <v>0</v>
      </c>
    </row>
    <row r="21" spans="1:10" s="40" customFormat="1">
      <c r="B21" s="137" t="s">
        <v>172</v>
      </c>
      <c r="C21" s="138"/>
      <c r="D21" s="154">
        <v>80</v>
      </c>
      <c r="E21" s="154">
        <v>0</v>
      </c>
      <c r="F21" s="38"/>
      <c r="G21" s="38"/>
      <c r="H21" s="38"/>
    </row>
    <row r="22" spans="1:10" s="40" customFormat="1">
      <c r="B22" s="137" t="s">
        <v>173</v>
      </c>
      <c r="C22" s="138"/>
      <c r="D22" s="154">
        <f>IFERROR(D20/D21,"-")</f>
        <v>1007.1555448907953</v>
      </c>
      <c r="E22" s="154" t="str">
        <f>IFERROR(E20/E21,"-")</f>
        <v>-</v>
      </c>
      <c r="F22" s="38"/>
      <c r="G22" s="38"/>
      <c r="H22" s="38"/>
    </row>
    <row r="23" spans="1:10" s="40" customFormat="1">
      <c r="A23" s="38"/>
      <c r="B23" s="38"/>
      <c r="C23" s="38"/>
      <c r="D23" s="38"/>
      <c r="E23" s="49"/>
      <c r="F23" s="38"/>
      <c r="G23" s="38"/>
      <c r="H23" s="38"/>
      <c r="I23" s="38"/>
    </row>
    <row r="24" spans="1:10" s="40" customFormat="1">
      <c r="A24" s="38"/>
      <c r="B24" s="48" t="s">
        <v>242</v>
      </c>
      <c r="C24" s="38"/>
      <c r="D24" s="38"/>
      <c r="E24" s="49"/>
      <c r="F24" s="38"/>
      <c r="G24" s="38"/>
      <c r="H24" s="38"/>
      <c r="I24" s="38"/>
      <c r="J24" s="38"/>
    </row>
    <row r="25" spans="1:10" s="40" customFormat="1">
      <c r="A25" s="38"/>
      <c r="B25" s="38"/>
      <c r="C25" s="38"/>
      <c r="D25" s="38"/>
      <c r="E25" s="49"/>
      <c r="F25" s="38"/>
      <c r="G25" s="38"/>
      <c r="H25" s="38"/>
      <c r="I25" s="38"/>
      <c r="J25" s="38"/>
    </row>
    <row r="26" spans="1:10" s="40" customFormat="1">
      <c r="A26" s="38"/>
      <c r="B26" s="38"/>
      <c r="C26" s="38"/>
      <c r="D26" s="38"/>
      <c r="E26" s="49"/>
      <c r="F26" s="38"/>
      <c r="G26" s="38"/>
      <c r="H26" s="38"/>
      <c r="I26" s="38"/>
      <c r="J26" s="38"/>
    </row>
    <row r="27" spans="1:10" s="40" customFormat="1">
      <c r="A27" s="38"/>
      <c r="B27" s="38"/>
      <c r="C27" s="38"/>
      <c r="D27" s="38"/>
      <c r="E27" s="49"/>
      <c r="F27" s="38"/>
      <c r="G27" s="38"/>
      <c r="H27" s="38"/>
      <c r="I27" s="38"/>
      <c r="J27" s="38"/>
    </row>
    <row r="28" spans="1:10" s="40" customFormat="1">
      <c r="A28" s="38"/>
      <c r="B28" s="38"/>
      <c r="C28" s="38"/>
      <c r="D28" s="38"/>
      <c r="E28" s="49"/>
      <c r="F28" s="38"/>
      <c r="G28" s="38"/>
      <c r="H28" s="38"/>
      <c r="I28" s="38"/>
      <c r="J28" s="38"/>
    </row>
    <row r="29" spans="1:10" s="40" customFormat="1">
      <c r="A29" s="38"/>
      <c r="B29" s="38"/>
      <c r="C29" s="38"/>
      <c r="D29" s="38"/>
      <c r="E29" s="49"/>
      <c r="F29" s="38"/>
      <c r="G29" s="38"/>
      <c r="H29" s="38"/>
      <c r="I29" s="38"/>
      <c r="J29" s="38"/>
    </row>
    <row r="30" spans="1:10" s="40" customFormat="1">
      <c r="A30" s="38"/>
      <c r="B30" s="38"/>
      <c r="C30" s="38"/>
      <c r="D30" s="38"/>
      <c r="E30" s="49"/>
      <c r="F30" s="38"/>
      <c r="G30" s="38"/>
      <c r="H30" s="38"/>
      <c r="I30" s="38"/>
      <c r="J30" s="38"/>
    </row>
    <row r="31" spans="1:10" s="40" customFormat="1">
      <c r="A31" s="38"/>
      <c r="B31" s="38"/>
      <c r="C31" s="38"/>
      <c r="D31" s="38"/>
      <c r="E31" s="49"/>
      <c r="F31" s="38"/>
      <c r="G31" s="38"/>
      <c r="H31" s="38"/>
      <c r="I31" s="38"/>
      <c r="J31" s="38"/>
    </row>
    <row r="32" spans="1:10" s="40" customFormat="1">
      <c r="A32" s="38"/>
      <c r="B32" s="38"/>
      <c r="C32" s="38"/>
      <c r="D32" s="38"/>
      <c r="E32" s="49"/>
      <c r="F32" s="38"/>
      <c r="G32" s="38"/>
      <c r="H32" s="38"/>
      <c r="I32" s="38"/>
      <c r="J32" s="38"/>
    </row>
    <row r="33" spans="1:10" s="40" customFormat="1">
      <c r="A33" s="38"/>
      <c r="B33" s="38"/>
      <c r="C33" s="38"/>
      <c r="D33" s="38"/>
      <c r="E33" s="49"/>
      <c r="F33" s="38"/>
      <c r="G33" s="38"/>
      <c r="H33" s="38"/>
      <c r="I33" s="38"/>
      <c r="J33" s="38"/>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pageSetUpPr fitToPage="1"/>
  </sheetPr>
  <dimension ref="B2:H35"/>
  <sheetViews>
    <sheetView showGridLines="0" topLeftCell="A7" zoomScale="93" workbookViewId="0">
      <selection activeCell="D18" sqref="D18"/>
    </sheetView>
  </sheetViews>
  <sheetFormatPr baseColWidth="10" defaultColWidth="10.125" defaultRowHeight="15"/>
  <cols>
    <col min="1" max="1" width="3.5" style="40" customWidth="1"/>
    <col min="2" max="2" width="43.375" style="40" customWidth="1"/>
    <col min="3" max="3" width="7.875" style="42" customWidth="1"/>
    <col min="4" max="5" width="19.5" style="88" customWidth="1"/>
    <col min="6" max="6" width="3.5" style="90" customWidth="1"/>
    <col min="7" max="7" width="14.125" style="40" bestFit="1" customWidth="1"/>
    <col min="8" max="8" width="15.5" style="40" bestFit="1" customWidth="1"/>
    <col min="9" max="16384" width="10.125" style="40"/>
  </cols>
  <sheetData>
    <row r="2" spans="2:8">
      <c r="B2" s="37" t="s">
        <v>252</v>
      </c>
      <c r="C2" s="61"/>
      <c r="D2" s="62"/>
      <c r="E2" s="62"/>
      <c r="F2" s="63"/>
      <c r="G2" s="64"/>
      <c r="H2" s="64"/>
    </row>
    <row r="3" spans="2:8">
      <c r="B3" s="65" t="s">
        <v>181</v>
      </c>
      <c r="C3" s="65"/>
      <c r="D3" s="65"/>
      <c r="E3" s="65"/>
      <c r="F3" s="66"/>
      <c r="G3" s="64"/>
      <c r="H3" s="64"/>
    </row>
    <row r="4" spans="2:8">
      <c r="B4" s="96" t="s">
        <v>296</v>
      </c>
      <c r="C4" s="39"/>
      <c r="D4" s="39"/>
      <c r="E4" s="39"/>
      <c r="F4" s="66"/>
      <c r="G4" s="64"/>
      <c r="H4" s="64"/>
    </row>
    <row r="5" spans="2:8">
      <c r="B5" s="96" t="s">
        <v>241</v>
      </c>
      <c r="C5" s="39"/>
      <c r="D5" s="39"/>
      <c r="E5" s="39"/>
      <c r="F5" s="66"/>
      <c r="G5" s="64"/>
      <c r="H5" s="64"/>
    </row>
    <row r="6" spans="2:8">
      <c r="B6" s="96"/>
      <c r="C6" s="55"/>
      <c r="D6" s="56"/>
      <c r="E6" s="57"/>
      <c r="F6" s="66"/>
      <c r="G6" s="64"/>
      <c r="H6" s="64"/>
    </row>
    <row r="7" spans="2:8" s="42" customFormat="1" ht="14.25">
      <c r="B7" s="67"/>
      <c r="C7" s="55" t="s">
        <v>48</v>
      </c>
      <c r="D7" s="56">
        <f>PORTADA!B21</f>
        <v>44926</v>
      </c>
      <c r="E7" s="56">
        <v>44561</v>
      </c>
      <c r="F7" s="68"/>
    </row>
    <row r="8" spans="2:8" s="42" customFormat="1" ht="14.25">
      <c r="B8" s="67"/>
      <c r="C8" s="55"/>
      <c r="D8" s="56"/>
      <c r="E8" s="57"/>
      <c r="F8" s="68"/>
    </row>
    <row r="9" spans="2:8" s="42" customFormat="1" ht="15" customHeight="1">
      <c r="B9" s="51" t="s">
        <v>178</v>
      </c>
      <c r="C9" s="52"/>
      <c r="D9" s="53"/>
      <c r="E9" s="54"/>
      <c r="F9" s="69"/>
    </row>
    <row r="10" spans="2:8" ht="15" customHeight="1">
      <c r="B10" s="70" t="s">
        <v>179</v>
      </c>
      <c r="C10" s="141">
        <v>5.6</v>
      </c>
      <c r="D10" s="158">
        <f>+NOTAS!C152</f>
        <v>588.04</v>
      </c>
      <c r="E10" s="71">
        <v>0</v>
      </c>
      <c r="F10" s="72"/>
    </row>
    <row r="11" spans="2:8" ht="15" customHeight="1">
      <c r="B11" s="73" t="s">
        <v>180</v>
      </c>
      <c r="C11" s="141">
        <v>5.7</v>
      </c>
      <c r="D11" s="71">
        <v>0</v>
      </c>
      <c r="E11" s="71">
        <v>0</v>
      </c>
      <c r="F11" s="72"/>
    </row>
    <row r="12" spans="2:8" ht="15" customHeight="1">
      <c r="B12" s="192" t="s">
        <v>182</v>
      </c>
      <c r="C12" s="193">
        <v>5.8</v>
      </c>
      <c r="D12" s="180">
        <v>0</v>
      </c>
      <c r="E12" s="181">
        <v>0</v>
      </c>
      <c r="F12" s="74"/>
    </row>
    <row r="13" spans="2:8" ht="15" customHeight="1" thickBot="1">
      <c r="B13" s="75" t="s">
        <v>59</v>
      </c>
      <c r="C13" s="76"/>
      <c r="D13" s="156">
        <f>+SUM(D10:D12)</f>
        <v>588.04</v>
      </c>
      <c r="E13" s="77">
        <f>+SUM(E10:E12)</f>
        <v>0</v>
      </c>
      <c r="F13" s="74"/>
    </row>
    <row r="14" spans="2:8" ht="15" customHeight="1" thickTop="1">
      <c r="B14" s="51" t="s">
        <v>60</v>
      </c>
      <c r="C14" s="52"/>
      <c r="D14" s="53"/>
      <c r="E14" s="54"/>
      <c r="F14" s="78"/>
    </row>
    <row r="15" spans="2:8" ht="15" customHeight="1">
      <c r="B15" s="79" t="s">
        <v>184</v>
      </c>
      <c r="C15" s="45" t="s">
        <v>57</v>
      </c>
      <c r="D15" s="155">
        <v>0</v>
      </c>
      <c r="E15" s="71">
        <v>0</v>
      </c>
      <c r="F15" s="78"/>
    </row>
    <row r="16" spans="2:8" ht="15" customHeight="1">
      <c r="B16" s="79" t="s">
        <v>183</v>
      </c>
      <c r="C16" s="45" t="s">
        <v>57</v>
      </c>
      <c r="D16" s="155">
        <v>0</v>
      </c>
      <c r="E16" s="71">
        <v>0</v>
      </c>
      <c r="F16" s="80"/>
      <c r="G16" s="81"/>
      <c r="H16" s="82"/>
    </row>
    <row r="17" spans="2:6" ht="15" customHeight="1">
      <c r="B17" s="83" t="s">
        <v>185</v>
      </c>
      <c r="C17" s="141">
        <v>5.9</v>
      </c>
      <c r="D17" s="155">
        <f>NOTAS!C173</f>
        <v>15.6</v>
      </c>
      <c r="E17" s="71">
        <v>0</v>
      </c>
      <c r="F17" s="84"/>
    </row>
    <row r="18" spans="2:6" ht="15" customHeight="1">
      <c r="B18" s="194" t="s">
        <v>186</v>
      </c>
      <c r="C18" s="195">
        <v>5.0999999999999996</v>
      </c>
      <c r="D18" s="196">
        <f>+NOTAS!C180</f>
        <v>0</v>
      </c>
      <c r="E18" s="181">
        <v>0</v>
      </c>
      <c r="F18" s="84"/>
    </row>
    <row r="19" spans="2:6" ht="15" customHeight="1" thickBot="1">
      <c r="B19" s="85" t="s">
        <v>61</v>
      </c>
      <c r="C19" s="76"/>
      <c r="D19" s="156">
        <f>+SUM(D15:D18)</f>
        <v>15.6</v>
      </c>
      <c r="E19" s="77">
        <f>+SUM(E15:E18)</f>
        <v>0</v>
      </c>
      <c r="F19" s="78"/>
    </row>
    <row r="20" spans="2:6" ht="13.5" customHeight="1" thickTop="1">
      <c r="B20" s="97" t="s">
        <v>62</v>
      </c>
      <c r="C20" s="98"/>
      <c r="D20" s="157">
        <f>+D13-D19</f>
        <v>572.43999999999994</v>
      </c>
      <c r="E20" s="99">
        <f>+E13-E19</f>
        <v>0</v>
      </c>
      <c r="F20" s="84"/>
    </row>
    <row r="21" spans="2:6" ht="13.5" customHeight="1">
      <c r="B21" s="86"/>
      <c r="C21" s="87"/>
      <c r="F21" s="78"/>
    </row>
    <row r="22" spans="2:6" ht="13.5" customHeight="1">
      <c r="B22" s="48" t="s">
        <v>242</v>
      </c>
      <c r="C22" s="40"/>
      <c r="D22" s="89"/>
      <c r="E22" s="89"/>
    </row>
    <row r="23" spans="2:6" ht="13.5" customHeight="1">
      <c r="C23" s="40"/>
      <c r="D23" s="89"/>
      <c r="E23" s="89"/>
    </row>
    <row r="24" spans="2:6" ht="13.5" customHeight="1">
      <c r="C24" s="40"/>
      <c r="D24" s="89"/>
      <c r="E24" s="89"/>
    </row>
    <row r="25" spans="2:6" ht="13.5" customHeight="1">
      <c r="C25" s="40"/>
      <c r="D25" s="89"/>
      <c r="E25" s="89"/>
    </row>
    <row r="26" spans="2:6" ht="13.5" customHeight="1">
      <c r="B26" s="91"/>
      <c r="C26" s="86"/>
      <c r="D26" s="92"/>
      <c r="E26" s="92"/>
      <c r="F26" s="93"/>
    </row>
    <row r="27" spans="2:6">
      <c r="F27" s="69"/>
    </row>
    <row r="31" spans="2:6">
      <c r="F31" s="94"/>
    </row>
    <row r="32" spans="2:6">
      <c r="C32" s="40"/>
      <c r="F32" s="94"/>
    </row>
    <row r="33" spans="4:6">
      <c r="D33" s="95"/>
      <c r="E33" s="95"/>
      <c r="F33" s="94"/>
    </row>
    <row r="34" spans="4:6">
      <c r="F34" s="94"/>
    </row>
    <row r="35" spans="4:6">
      <c r="F35" s="94"/>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2:I35"/>
  <sheetViews>
    <sheetView showGridLines="0" topLeftCell="A19" workbookViewId="0">
      <selection activeCell="G22" sqref="G22"/>
    </sheetView>
  </sheetViews>
  <sheetFormatPr baseColWidth="10" defaultColWidth="11.5" defaultRowHeight="15"/>
  <cols>
    <col min="1" max="1" width="4" style="38" customWidth="1"/>
    <col min="2" max="2" width="69.625" style="38" customWidth="1"/>
    <col min="3" max="3" width="19.375" style="38" bestFit="1" customWidth="1"/>
    <col min="4" max="4" width="18.625" style="38" bestFit="1" customWidth="1"/>
    <col min="5" max="5" width="3.5" style="38" customWidth="1"/>
    <col min="6" max="8" width="11.5" style="38"/>
    <col min="9" max="9" width="11.5" style="264"/>
    <col min="10" max="16384" width="11.5" style="38"/>
  </cols>
  <sheetData>
    <row r="2" spans="1:5">
      <c r="A2" s="100"/>
      <c r="B2" s="37" t="s">
        <v>252</v>
      </c>
      <c r="C2" s="100"/>
      <c r="D2" s="100"/>
    </row>
    <row r="3" spans="1:5">
      <c r="A3" s="275" t="s">
        <v>187</v>
      </c>
      <c r="B3" s="275"/>
      <c r="C3" s="275"/>
      <c r="D3" s="275"/>
    </row>
    <row r="4" spans="1:5">
      <c r="B4" s="50" t="str">
        <f>+'ESTADO DE INGRESOS Y EGRESOS'!B4</f>
        <v>Correspondiente al periodo entre el 2022-01-01 y el 2022-12-31, presentado en forma comparativa con el mismo periodo anterior finalizado el 2021-12-31</v>
      </c>
      <c r="C4" s="50"/>
      <c r="D4" s="50"/>
    </row>
    <row r="5" spans="1:5">
      <c r="B5" s="116" t="s">
        <v>241</v>
      </c>
      <c r="C5" s="116"/>
      <c r="D5" s="116"/>
    </row>
    <row r="6" spans="1:5">
      <c r="B6" s="116"/>
      <c r="C6" s="116"/>
      <c r="D6" s="116"/>
    </row>
    <row r="7" spans="1:5">
      <c r="B7" s="116"/>
      <c r="C7" s="56">
        <f>+PORTADA!B21</f>
        <v>44926</v>
      </c>
      <c r="D7" s="57">
        <v>44561</v>
      </c>
    </row>
    <row r="8" spans="1:5">
      <c r="A8" s="115"/>
      <c r="B8" s="115"/>
      <c r="C8" s="115"/>
      <c r="D8" s="115"/>
    </row>
    <row r="9" spans="1:5">
      <c r="B9" s="102" t="s">
        <v>188</v>
      </c>
      <c r="C9" s="103">
        <v>0</v>
      </c>
      <c r="D9" s="103">
        <v>0</v>
      </c>
    </row>
    <row r="10" spans="1:5">
      <c r="B10" s="110" t="s">
        <v>189</v>
      </c>
      <c r="C10" s="105"/>
      <c r="D10" s="105"/>
    </row>
    <row r="11" spans="1:5">
      <c r="B11" s="104" t="s">
        <v>190</v>
      </c>
      <c r="C11" s="106"/>
      <c r="D11" s="106"/>
    </row>
    <row r="12" spans="1:5">
      <c r="B12" s="107" t="s">
        <v>191</v>
      </c>
      <c r="C12" s="108">
        <v>0</v>
      </c>
      <c r="D12" s="108">
        <v>0</v>
      </c>
    </row>
    <row r="13" spans="1:5">
      <c r="B13" s="107" t="s">
        <v>192</v>
      </c>
      <c r="C13" s="108">
        <v>0</v>
      </c>
      <c r="D13" s="108">
        <v>0</v>
      </c>
    </row>
    <row r="14" spans="1:5">
      <c r="B14" s="107" t="s">
        <v>193</v>
      </c>
      <c r="C14" s="109">
        <v>0</v>
      </c>
      <c r="D14" s="109">
        <v>0</v>
      </c>
    </row>
    <row r="15" spans="1:5">
      <c r="B15" s="107" t="s">
        <v>194</v>
      </c>
      <c r="C15" s="108">
        <v>0</v>
      </c>
      <c r="D15" s="108">
        <v>0</v>
      </c>
      <c r="E15" s="101"/>
    </row>
    <row r="16" spans="1:5">
      <c r="B16" s="104" t="s">
        <v>195</v>
      </c>
      <c r="C16" s="106"/>
      <c r="D16" s="106"/>
    </row>
    <row r="17" spans="2:5">
      <c r="B17" s="107" t="s">
        <v>196</v>
      </c>
      <c r="C17" s="109">
        <v>0</v>
      </c>
      <c r="D17" s="109">
        <v>0</v>
      </c>
    </row>
    <row r="18" spans="2:5">
      <c r="B18" s="107" t="s">
        <v>197</v>
      </c>
      <c r="C18" s="109">
        <v>-80000</v>
      </c>
      <c r="D18" s="109">
        <v>0</v>
      </c>
    </row>
    <row r="19" spans="2:5">
      <c r="B19" s="107" t="s">
        <v>198</v>
      </c>
      <c r="C19" s="109">
        <v>0</v>
      </c>
      <c r="D19" s="109">
        <v>0</v>
      </c>
      <c r="E19" s="101"/>
    </row>
    <row r="20" spans="2:5">
      <c r="B20" s="107" t="s">
        <v>199</v>
      </c>
      <c r="C20" s="109">
        <v>0</v>
      </c>
      <c r="D20" s="109">
        <v>0</v>
      </c>
      <c r="E20" s="101"/>
    </row>
    <row r="21" spans="2:5">
      <c r="B21" s="107" t="s">
        <v>200</v>
      </c>
      <c r="C21" s="109">
        <v>0</v>
      </c>
      <c r="D21" s="109">
        <v>0</v>
      </c>
    </row>
    <row r="22" spans="2:5">
      <c r="B22" s="107" t="s">
        <v>201</v>
      </c>
      <c r="C22" s="109">
        <v>0</v>
      </c>
      <c r="D22" s="109">
        <v>0</v>
      </c>
    </row>
    <row r="23" spans="2:5">
      <c r="B23" s="107" t="s">
        <v>202</v>
      </c>
      <c r="C23" s="109">
        <v>20</v>
      </c>
      <c r="D23" s="109">
        <v>0</v>
      </c>
    </row>
    <row r="24" spans="2:5">
      <c r="B24" s="107" t="s">
        <v>203</v>
      </c>
      <c r="C24" s="109">
        <v>-17.16</v>
      </c>
      <c r="D24" s="109">
        <v>0</v>
      </c>
    </row>
    <row r="25" spans="2:5">
      <c r="B25" s="107" t="s">
        <v>294</v>
      </c>
      <c r="C25" s="109">
        <v>0</v>
      </c>
      <c r="D25" s="109"/>
    </row>
    <row r="26" spans="2:5">
      <c r="B26" s="269" t="s">
        <v>204</v>
      </c>
      <c r="C26" s="270">
        <f>SUM(C10:C25)</f>
        <v>-79997.16</v>
      </c>
      <c r="D26" s="270">
        <v>0</v>
      </c>
    </row>
    <row r="27" spans="2:5">
      <c r="B27" s="107"/>
      <c r="C27" s="271"/>
      <c r="D27" s="271"/>
    </row>
    <row r="28" spans="2:5">
      <c r="B28" s="104" t="s">
        <v>205</v>
      </c>
      <c r="C28" s="272"/>
      <c r="D28" s="272"/>
    </row>
    <row r="29" spans="2:5">
      <c r="B29" s="107" t="s">
        <v>206</v>
      </c>
      <c r="C29" s="108">
        <v>0</v>
      </c>
      <c r="D29" s="108">
        <v>0</v>
      </c>
    </row>
    <row r="30" spans="2:5">
      <c r="B30" s="107" t="s">
        <v>207</v>
      </c>
      <c r="C30" s="111">
        <v>80000</v>
      </c>
      <c r="D30" s="111">
        <v>0</v>
      </c>
    </row>
    <row r="31" spans="2:5">
      <c r="B31" s="113" t="s">
        <v>208</v>
      </c>
      <c r="C31" s="112">
        <f>+C29+C30</f>
        <v>80000</v>
      </c>
      <c r="D31" s="112">
        <v>0</v>
      </c>
    </row>
    <row r="32" spans="2:5">
      <c r="B32" s="117"/>
      <c r="C32" s="118"/>
      <c r="D32" s="119"/>
    </row>
    <row r="33" spans="2:4">
      <c r="B33" s="102" t="s">
        <v>209</v>
      </c>
      <c r="C33" s="114">
        <f>+C9+C26+C31</f>
        <v>2.8399999999965075</v>
      </c>
      <c r="D33" s="114">
        <v>0</v>
      </c>
    </row>
    <row r="35" spans="2:4">
      <c r="B35" s="48" t="s">
        <v>242</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sheetPr>
  <dimension ref="B2:L16"/>
  <sheetViews>
    <sheetView showGridLines="0" zoomScaleNormal="100" workbookViewId="0">
      <selection activeCell="B25" sqref="B25"/>
    </sheetView>
  </sheetViews>
  <sheetFormatPr baseColWidth="10" defaultColWidth="11.5" defaultRowHeight="15"/>
  <cols>
    <col min="1" max="1" width="3.5" style="38" customWidth="1"/>
    <col min="2" max="2" width="61" style="38" bestFit="1" customWidth="1"/>
    <col min="3" max="3" width="18.625" style="38" bestFit="1" customWidth="1"/>
    <col min="4" max="4" width="18.125" style="38" bestFit="1" customWidth="1"/>
    <col min="5" max="5" width="19" style="38" bestFit="1" customWidth="1"/>
    <col min="6" max="6" width="15.5" style="38" bestFit="1" customWidth="1"/>
    <col min="7" max="7" width="14.625" style="38" bestFit="1" customWidth="1"/>
    <col min="8" max="8" width="14.5" style="38" bestFit="1" customWidth="1"/>
    <col min="9" max="9" width="17.125" style="38" bestFit="1" customWidth="1"/>
    <col min="10" max="10" width="22" style="38" customWidth="1"/>
    <col min="11" max="11" width="18.5" style="38" bestFit="1" customWidth="1"/>
    <col min="12" max="12" width="21.875" style="38" customWidth="1"/>
    <col min="13" max="13" width="3.5" style="38" customWidth="1"/>
    <col min="14" max="16384" width="11.5" style="38"/>
  </cols>
  <sheetData>
    <row r="2" spans="2:12">
      <c r="C2" s="131" t="s">
        <v>252</v>
      </c>
      <c r="D2" s="100"/>
      <c r="E2" s="100"/>
      <c r="F2" s="100"/>
      <c r="G2" s="100"/>
      <c r="H2" s="100"/>
      <c r="I2" s="100"/>
      <c r="J2" s="100"/>
      <c r="K2" s="100"/>
      <c r="L2" s="100"/>
    </row>
    <row r="3" spans="2:12">
      <c r="C3" s="134" t="s">
        <v>216</v>
      </c>
      <c r="D3" s="39"/>
      <c r="E3" s="39"/>
      <c r="F3" s="65"/>
      <c r="G3" s="65"/>
      <c r="H3" s="65"/>
      <c r="I3" s="65"/>
      <c r="J3" s="65"/>
      <c r="K3" s="65"/>
      <c r="L3" s="65"/>
    </row>
    <row r="4" spans="2:12">
      <c r="C4" s="132" t="str">
        <f>+'ESTADO DE INGRESOS Y EGRESOS'!B4</f>
        <v>Correspondiente al periodo entre el 2022-01-01 y el 2022-12-31, presentado en forma comparativa con el mismo periodo anterior finalizado el 2021-12-31</v>
      </c>
      <c r="D4" s="50"/>
      <c r="E4" s="50"/>
      <c r="F4" s="120"/>
      <c r="G4" s="120"/>
      <c r="H4" s="120"/>
      <c r="I4" s="120"/>
      <c r="J4" s="120"/>
      <c r="K4" s="120"/>
      <c r="L4" s="120"/>
    </row>
    <row r="5" spans="2:12">
      <c r="C5" s="115" t="s">
        <v>241</v>
      </c>
      <c r="D5" s="133"/>
      <c r="E5" s="133"/>
      <c r="F5" s="120"/>
      <c r="G5" s="120"/>
      <c r="H5" s="120"/>
      <c r="I5" s="120"/>
      <c r="J5" s="120"/>
      <c r="K5" s="120"/>
      <c r="L5" s="120"/>
    </row>
    <row r="6" spans="2:12">
      <c r="B6" s="121"/>
      <c r="C6" s="122"/>
      <c r="D6" s="122"/>
      <c r="E6" s="122"/>
      <c r="F6" s="122"/>
      <c r="G6" s="122"/>
      <c r="H6" s="122"/>
      <c r="I6" s="122"/>
      <c r="J6" s="122"/>
      <c r="K6" s="122"/>
      <c r="L6" s="122"/>
    </row>
    <row r="7" spans="2:12">
      <c r="B7" s="123" t="s">
        <v>63</v>
      </c>
      <c r="C7" s="123" t="s">
        <v>210</v>
      </c>
      <c r="D7" s="123" t="s">
        <v>217</v>
      </c>
      <c r="E7" s="147">
        <v>44926</v>
      </c>
      <c r="F7" s="122"/>
      <c r="G7" s="122"/>
      <c r="H7" s="122"/>
      <c r="I7" s="122"/>
      <c r="J7" s="122"/>
    </row>
    <row r="8" spans="2:12">
      <c r="B8" s="102" t="s">
        <v>211</v>
      </c>
      <c r="C8" s="103">
        <v>0</v>
      </c>
      <c r="D8" s="103">
        <v>0</v>
      </c>
      <c r="E8" s="103">
        <f>+C8+D8</f>
        <v>0</v>
      </c>
      <c r="F8" s="41"/>
      <c r="G8" s="122"/>
      <c r="H8" s="122"/>
      <c r="I8" s="122"/>
      <c r="J8" s="122"/>
    </row>
    <row r="9" spans="2:12">
      <c r="B9" s="124" t="s">
        <v>212</v>
      </c>
      <c r="C9" s="125"/>
      <c r="D9" s="125"/>
      <c r="E9" s="125"/>
    </row>
    <row r="10" spans="2:12">
      <c r="B10" s="126" t="s">
        <v>207</v>
      </c>
      <c r="C10" s="109">
        <v>80000</v>
      </c>
      <c r="D10" s="127"/>
      <c r="E10" s="127"/>
    </row>
    <row r="11" spans="2:12">
      <c r="B11" s="126" t="s">
        <v>213</v>
      </c>
      <c r="C11" s="109">
        <v>0</v>
      </c>
      <c r="D11" s="127"/>
      <c r="E11" s="127"/>
    </row>
    <row r="12" spans="2:12">
      <c r="B12" s="128" t="s">
        <v>214</v>
      </c>
      <c r="C12" s="129">
        <f>+C10+C11</f>
        <v>80000</v>
      </c>
      <c r="D12" s="111">
        <f>'ESTADO DE INGRESOS Y EGRESOS'!D20</f>
        <v>572.43999999999994</v>
      </c>
      <c r="E12" s="130"/>
    </row>
    <row r="13" spans="2:12">
      <c r="B13" s="276" t="s">
        <v>215</v>
      </c>
      <c r="C13" s="278">
        <f>+E8+C12</f>
        <v>80000</v>
      </c>
      <c r="D13" s="278">
        <f>D12</f>
        <v>572.43999999999994</v>
      </c>
      <c r="E13" s="148" t="s">
        <v>305</v>
      </c>
    </row>
    <row r="14" spans="2:12">
      <c r="B14" s="277"/>
      <c r="C14" s="279"/>
      <c r="D14" s="279"/>
      <c r="E14" s="103">
        <f>+C13+D13</f>
        <v>80572.44</v>
      </c>
    </row>
    <row r="16" spans="2:12">
      <c r="B16" s="48" t="s">
        <v>242</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N190"/>
  <sheetViews>
    <sheetView showGridLines="0" topLeftCell="A190" zoomScaleNormal="100" zoomScaleSheetLayoutView="85" workbookViewId="0">
      <selection activeCell="F161" sqref="F161"/>
    </sheetView>
  </sheetViews>
  <sheetFormatPr baseColWidth="10" defaultColWidth="8.625" defaultRowHeight="15"/>
  <cols>
    <col min="1" max="1" width="3.125" style="197" customWidth="1"/>
    <col min="2" max="2" width="35.125" style="197" customWidth="1"/>
    <col min="3" max="4" width="28.125" style="197" customWidth="1"/>
    <col min="5" max="5" width="25" style="197" bestFit="1" customWidth="1"/>
    <col min="6" max="6" width="28.5" style="197" bestFit="1" customWidth="1"/>
    <col min="7" max="7" width="12.125" style="197" bestFit="1" customWidth="1"/>
    <col min="8" max="12" width="8.625" style="197"/>
    <col min="13" max="13" width="12.125" style="197" bestFit="1" customWidth="1"/>
    <col min="14" max="14" width="11.125" style="197" bestFit="1" customWidth="1"/>
    <col min="15" max="16384" width="8.625" style="197"/>
  </cols>
  <sheetData>
    <row r="2" spans="2:4">
      <c r="D2" s="198" t="s">
        <v>252</v>
      </c>
    </row>
    <row r="3" spans="2:4">
      <c r="D3" s="198" t="s">
        <v>64</v>
      </c>
    </row>
    <row r="4" spans="2:4">
      <c r="D4" s="199">
        <f>+PORTADA!B21</f>
        <v>44926</v>
      </c>
    </row>
    <row r="5" spans="2:4">
      <c r="B5" s="200"/>
      <c r="D5" s="199"/>
    </row>
    <row r="6" spans="2:4">
      <c r="B6" s="200" t="s">
        <v>116</v>
      </c>
      <c r="D6" s="199"/>
    </row>
    <row r="7" spans="2:4">
      <c r="D7" s="199"/>
    </row>
    <row r="8" spans="2:4">
      <c r="B8" s="197" t="s">
        <v>245</v>
      </c>
      <c r="D8" s="199"/>
    </row>
    <row r="9" spans="2:4">
      <c r="B9" s="197" t="s">
        <v>253</v>
      </c>
      <c r="D9" s="199"/>
    </row>
    <row r="10" spans="2:4">
      <c r="B10" s="197" t="s">
        <v>255</v>
      </c>
      <c r="D10" s="199"/>
    </row>
    <row r="11" spans="2:4">
      <c r="B11" s="197" t="s">
        <v>117</v>
      </c>
      <c r="D11" s="199"/>
    </row>
    <row r="12" spans="2:4">
      <c r="B12" s="197" t="s">
        <v>254</v>
      </c>
      <c r="D12" s="199"/>
    </row>
    <row r="13" spans="2:4">
      <c r="B13" s="197" t="s">
        <v>246</v>
      </c>
      <c r="D13" s="199"/>
    </row>
    <row r="14" spans="2:4">
      <c r="B14" s="197" t="s">
        <v>247</v>
      </c>
      <c r="D14" s="199"/>
    </row>
    <row r="15" spans="2:4">
      <c r="B15" s="197" t="s">
        <v>248</v>
      </c>
      <c r="D15" s="199"/>
    </row>
    <row r="17" spans="2:6">
      <c r="B17" s="200" t="s">
        <v>118</v>
      </c>
    </row>
    <row r="19" spans="2:6">
      <c r="B19" s="171" t="s">
        <v>119</v>
      </c>
    </row>
    <row r="20" spans="2:6">
      <c r="B20" s="171"/>
    </row>
    <row r="21" spans="2:6">
      <c r="B21" s="197" t="s">
        <v>65</v>
      </c>
    </row>
    <row r="22" spans="2:6">
      <c r="B22" s="197" t="s">
        <v>66</v>
      </c>
    </row>
    <row r="23" spans="2:6">
      <c r="B23" s="197" t="s">
        <v>67</v>
      </c>
    </row>
    <row r="24" spans="2:6">
      <c r="B24" s="197" t="s">
        <v>68</v>
      </c>
    </row>
    <row r="25" spans="2:6">
      <c r="B25" s="197" t="s">
        <v>69</v>
      </c>
    </row>
    <row r="26" spans="2:6" ht="27.75" customHeight="1">
      <c r="B26" s="280" t="s">
        <v>70</v>
      </c>
      <c r="C26" s="280"/>
      <c r="D26" s="280"/>
      <c r="E26" s="280"/>
      <c r="F26" s="280"/>
    </row>
    <row r="27" spans="2:6">
      <c r="B27" s="197" t="s">
        <v>256</v>
      </c>
    </row>
    <row r="28" spans="2:6">
      <c r="B28" s="197" t="s">
        <v>71</v>
      </c>
    </row>
    <row r="29" spans="2:6">
      <c r="B29" s="197" t="s">
        <v>262</v>
      </c>
    </row>
    <row r="31" spans="2:6">
      <c r="B31" s="171" t="s">
        <v>120</v>
      </c>
    </row>
    <row r="32" spans="2:6">
      <c r="B32" s="171"/>
    </row>
    <row r="33" spans="2:4">
      <c r="B33" s="197" t="s">
        <v>121</v>
      </c>
    </row>
    <row r="35" spans="2:4">
      <c r="B35" s="200" t="s">
        <v>122</v>
      </c>
    </row>
    <row r="37" spans="2:4">
      <c r="B37" s="197" t="s">
        <v>306</v>
      </c>
    </row>
    <row r="38" spans="2:4">
      <c r="B38" s="197" t="s">
        <v>124</v>
      </c>
    </row>
    <row r="39" spans="2:4">
      <c r="B39" s="197" t="s">
        <v>249</v>
      </c>
    </row>
    <row r="40" spans="2:4">
      <c r="B40" s="197" t="s">
        <v>72</v>
      </c>
    </row>
    <row r="41" spans="2:4">
      <c r="B41" s="197" t="s">
        <v>165</v>
      </c>
    </row>
    <row r="42" spans="2:4">
      <c r="B42" s="197" t="s">
        <v>125</v>
      </c>
    </row>
    <row r="43" spans="2:4">
      <c r="B43" s="197" t="s">
        <v>123</v>
      </c>
    </row>
    <row r="45" spans="2:4">
      <c r="B45" s="201" t="s">
        <v>58</v>
      </c>
      <c r="C45" s="202">
        <f>PORTADA!B21</f>
        <v>44926</v>
      </c>
      <c r="D45" s="202">
        <v>44561</v>
      </c>
    </row>
    <row r="46" spans="2:4">
      <c r="B46" s="203" t="s">
        <v>265</v>
      </c>
      <c r="C46" s="204">
        <v>7345.93</v>
      </c>
      <c r="D46" s="204">
        <v>6870.81</v>
      </c>
    </row>
    <row r="47" spans="2:4">
      <c r="B47" s="205" t="s">
        <v>266</v>
      </c>
      <c r="C47" s="206">
        <v>7345.93</v>
      </c>
      <c r="D47" s="206">
        <v>6887.4</v>
      </c>
    </row>
    <row r="49" spans="2:4">
      <c r="B49" s="171" t="s">
        <v>126</v>
      </c>
    </row>
    <row r="51" spans="2:4">
      <c r="B51" s="207" t="s">
        <v>73</v>
      </c>
      <c r="C51" s="202">
        <f>+$C$45</f>
        <v>44926</v>
      </c>
      <c r="D51" s="202">
        <f>+$D$45</f>
        <v>44561</v>
      </c>
    </row>
    <row r="52" spans="2:4">
      <c r="B52" s="208" t="s">
        <v>74</v>
      </c>
      <c r="C52" s="209"/>
      <c r="D52" s="209"/>
    </row>
    <row r="53" spans="2:4">
      <c r="B53" s="210" t="s">
        <v>50</v>
      </c>
      <c r="C53" s="204">
        <f>+C117</f>
        <v>2.84</v>
      </c>
      <c r="D53" s="204">
        <v>0</v>
      </c>
    </row>
    <row r="54" spans="2:4">
      <c r="B54" s="210" t="s">
        <v>168</v>
      </c>
      <c r="C54" s="204">
        <f>+'ANEXO B'!K8</f>
        <v>80568.043591263631</v>
      </c>
      <c r="D54" s="211">
        <v>0</v>
      </c>
    </row>
    <row r="55" spans="2:4">
      <c r="B55" s="212" t="s">
        <v>177</v>
      </c>
      <c r="C55" s="206">
        <f>+C124</f>
        <v>1.56</v>
      </c>
      <c r="D55" s="213">
        <v>0</v>
      </c>
    </row>
    <row r="56" spans="2:4">
      <c r="B56" s="214" t="s">
        <v>75</v>
      </c>
      <c r="C56" s="215"/>
      <c r="D56" s="126"/>
    </row>
    <row r="57" spans="2:4">
      <c r="B57" s="210" t="s">
        <v>174</v>
      </c>
      <c r="C57" s="127">
        <f>+C131</f>
        <v>0</v>
      </c>
      <c r="D57" s="127">
        <v>0</v>
      </c>
    </row>
    <row r="58" spans="2:4">
      <c r="B58" s="210" t="s">
        <v>175</v>
      </c>
      <c r="C58" s="108">
        <f>+C138</f>
        <v>0</v>
      </c>
      <c r="D58" s="127"/>
    </row>
    <row r="59" spans="2:4">
      <c r="B59" s="212" t="s">
        <v>176</v>
      </c>
      <c r="C59" s="216">
        <f>+C145</f>
        <v>0</v>
      </c>
      <c r="D59" s="213">
        <v>0</v>
      </c>
    </row>
    <row r="60" spans="2:4">
      <c r="B60" s="217"/>
      <c r="C60" s="218"/>
      <c r="D60" s="218"/>
    </row>
    <row r="61" spans="2:4">
      <c r="B61" s="171" t="s">
        <v>127</v>
      </c>
      <c r="C61" s="218"/>
      <c r="D61" s="218"/>
    </row>
    <row r="62" spans="2:4">
      <c r="B62" s="217"/>
      <c r="C62" s="218"/>
      <c r="D62" s="218"/>
    </row>
    <row r="63" spans="2:4">
      <c r="B63" s="217" t="s">
        <v>128</v>
      </c>
      <c r="C63" s="218"/>
      <c r="D63" s="218"/>
    </row>
    <row r="64" spans="2:4">
      <c r="B64" s="217"/>
      <c r="C64" s="218"/>
      <c r="D64" s="218"/>
    </row>
    <row r="65" spans="2:6" s="257" customFormat="1" ht="28.5">
      <c r="B65" s="255" t="s">
        <v>19</v>
      </c>
      <c r="C65" s="255" t="s">
        <v>135</v>
      </c>
      <c r="D65" s="255" t="s">
        <v>129</v>
      </c>
      <c r="E65" s="256" t="s">
        <v>136</v>
      </c>
      <c r="F65" s="256" t="s">
        <v>130</v>
      </c>
    </row>
    <row r="66" spans="2:6" ht="30">
      <c r="B66" s="221" t="s">
        <v>131</v>
      </c>
      <c r="C66" s="219"/>
      <c r="D66" s="219"/>
      <c r="E66" s="220"/>
      <c r="F66" s="220"/>
    </row>
    <row r="67" spans="2:6" ht="30">
      <c r="B67" s="221" t="s">
        <v>132</v>
      </c>
      <c r="C67" s="219"/>
      <c r="D67" s="219"/>
      <c r="E67" s="220"/>
      <c r="F67" s="220"/>
    </row>
    <row r="68" spans="2:6" ht="30">
      <c r="B68" s="222" t="s">
        <v>133</v>
      </c>
      <c r="C68" s="223"/>
      <c r="D68" s="224"/>
      <c r="E68" s="225"/>
      <c r="F68" s="225"/>
    </row>
    <row r="69" spans="2:6" ht="30">
      <c r="B69" s="222" t="s">
        <v>134</v>
      </c>
      <c r="C69" s="223"/>
      <c r="D69" s="223"/>
      <c r="E69" s="225"/>
      <c r="F69" s="225"/>
    </row>
    <row r="70" spans="2:6" ht="15.75" thickBot="1">
      <c r="B70" s="226" t="s">
        <v>77</v>
      </c>
      <c r="C70" s="226">
        <v>0</v>
      </c>
      <c r="D70" s="226">
        <f>SUM(D68:D69)</f>
        <v>0</v>
      </c>
      <c r="E70" s="226">
        <f>SUM(E68:E69)</f>
        <v>0</v>
      </c>
      <c r="F70" s="227">
        <f>SUM(F68:F69)</f>
        <v>0</v>
      </c>
    </row>
    <row r="71" spans="2:6" ht="15.75" thickTop="1">
      <c r="B71" s="217"/>
      <c r="C71" s="218"/>
      <c r="D71" s="218"/>
    </row>
    <row r="72" spans="2:6">
      <c r="B72" s="171" t="s">
        <v>143</v>
      </c>
      <c r="C72" s="218"/>
      <c r="D72" s="218"/>
    </row>
    <row r="73" spans="2:6">
      <c r="B73" s="217"/>
      <c r="C73" s="218"/>
      <c r="D73" s="218"/>
    </row>
    <row r="74" spans="2:6">
      <c r="B74" s="217" t="s">
        <v>137</v>
      </c>
      <c r="C74" s="218"/>
      <c r="D74" s="218"/>
    </row>
    <row r="75" spans="2:6">
      <c r="B75" s="217" t="s">
        <v>138</v>
      </c>
      <c r="C75" s="218"/>
      <c r="D75" s="218"/>
    </row>
    <row r="76" spans="2:6">
      <c r="B76" s="217" t="s">
        <v>139</v>
      </c>
      <c r="C76" s="218"/>
      <c r="D76" s="218"/>
    </row>
    <row r="77" spans="2:6">
      <c r="B77" s="217" t="s">
        <v>140</v>
      </c>
      <c r="C77" s="218"/>
      <c r="D77" s="218"/>
    </row>
    <row r="78" spans="2:6">
      <c r="B78" s="217" t="s">
        <v>141</v>
      </c>
      <c r="C78" s="218"/>
      <c r="D78" s="218"/>
    </row>
    <row r="79" spans="2:6">
      <c r="B79" s="217" t="s">
        <v>260</v>
      </c>
      <c r="C79" s="218"/>
      <c r="D79" s="218"/>
    </row>
    <row r="80" spans="2:6">
      <c r="B80" s="217" t="s">
        <v>142</v>
      </c>
      <c r="C80" s="218"/>
      <c r="D80" s="218"/>
    </row>
    <row r="81" spans="2:5">
      <c r="B81" s="217" t="s">
        <v>144</v>
      </c>
      <c r="C81" s="218"/>
      <c r="D81" s="218"/>
    </row>
    <row r="82" spans="2:5">
      <c r="B82" s="217"/>
      <c r="C82" s="218"/>
      <c r="D82" s="218"/>
    </row>
    <row r="83" spans="2:5">
      <c r="B83" s="219" t="s">
        <v>58</v>
      </c>
      <c r="C83" s="202">
        <f>+$C$45</f>
        <v>44926</v>
      </c>
      <c r="D83" s="202">
        <f>+$D$45</f>
        <v>44561</v>
      </c>
    </row>
    <row r="84" spans="2:5">
      <c r="B84" s="228" t="s">
        <v>145</v>
      </c>
      <c r="C84" s="229">
        <v>0</v>
      </c>
      <c r="D84" s="230">
        <v>0</v>
      </c>
    </row>
    <row r="85" spans="2:5">
      <c r="B85" s="228" t="s">
        <v>146</v>
      </c>
      <c r="C85" s="230">
        <v>0</v>
      </c>
      <c r="D85" s="230">
        <v>0</v>
      </c>
    </row>
    <row r="86" spans="2:5">
      <c r="B86" s="231" t="s">
        <v>147</v>
      </c>
      <c r="C86" s="232">
        <v>0</v>
      </c>
      <c r="D86" s="232">
        <v>0</v>
      </c>
    </row>
    <row r="87" spans="2:5" ht="15.75" thickBot="1">
      <c r="B87" s="233" t="s">
        <v>77</v>
      </c>
      <c r="C87" s="234">
        <f>SUM(C84:C86)</f>
        <v>0</v>
      </c>
      <c r="D87" s="235">
        <f>SUM(D84:D86)</f>
        <v>0</v>
      </c>
    </row>
    <row r="88" spans="2:5" ht="15.75" thickTop="1">
      <c r="B88" s="236"/>
      <c r="C88" s="237"/>
      <c r="D88" s="237"/>
    </row>
    <row r="89" spans="2:5">
      <c r="B89" s="171" t="s">
        <v>155</v>
      </c>
      <c r="C89" s="237"/>
      <c r="D89" s="237"/>
    </row>
    <row r="90" spans="2:5">
      <c r="B90" s="171"/>
      <c r="C90" s="237"/>
      <c r="D90" s="237"/>
    </row>
    <row r="91" spans="2:5" ht="28.5">
      <c r="B91" s="207" t="s">
        <v>148</v>
      </c>
      <c r="C91" s="202" t="s">
        <v>149</v>
      </c>
      <c r="D91" s="202" t="s">
        <v>150</v>
      </c>
      <c r="E91" s="202" t="s">
        <v>156</v>
      </c>
    </row>
    <row r="92" spans="2:5">
      <c r="B92" s="238" t="s">
        <v>157</v>
      </c>
      <c r="C92" s="239"/>
      <c r="D92" s="239"/>
      <c r="E92" s="240"/>
    </row>
    <row r="93" spans="2:5">
      <c r="B93" s="241" t="s">
        <v>151</v>
      </c>
      <c r="C93" s="242">
        <v>0</v>
      </c>
      <c r="D93" s="242">
        <v>0</v>
      </c>
      <c r="E93" s="242">
        <v>0</v>
      </c>
    </row>
    <row r="94" spans="2:5">
      <c r="B94" s="241" t="s">
        <v>152</v>
      </c>
      <c r="C94" s="242">
        <v>0</v>
      </c>
      <c r="D94" s="242">
        <v>0</v>
      </c>
      <c r="E94" s="242">
        <v>0</v>
      </c>
    </row>
    <row r="95" spans="2:5">
      <c r="B95" s="241" t="s">
        <v>153</v>
      </c>
      <c r="C95" s="242">
        <v>0</v>
      </c>
      <c r="D95" s="242">
        <v>0</v>
      </c>
      <c r="E95" s="242">
        <v>0</v>
      </c>
    </row>
    <row r="96" spans="2:5">
      <c r="B96" s="238" t="s">
        <v>158</v>
      </c>
      <c r="C96" s="239"/>
      <c r="D96" s="239"/>
      <c r="E96" s="240"/>
    </row>
    <row r="97" spans="2:5">
      <c r="B97" s="241" t="s">
        <v>154</v>
      </c>
      <c r="C97" s="242">
        <v>0</v>
      </c>
      <c r="D97" s="242">
        <v>0</v>
      </c>
      <c r="E97" s="242">
        <v>0</v>
      </c>
    </row>
    <row r="98" spans="2:5">
      <c r="B98" s="241" t="s">
        <v>160</v>
      </c>
      <c r="C98" s="242">
        <v>0</v>
      </c>
      <c r="D98" s="242">
        <v>0</v>
      </c>
      <c r="E98" s="242">
        <v>0</v>
      </c>
    </row>
    <row r="99" spans="2:5">
      <c r="B99" s="241" t="s">
        <v>161</v>
      </c>
      <c r="C99" s="242">
        <v>0</v>
      </c>
      <c r="D99" s="242">
        <v>0</v>
      </c>
      <c r="E99" s="242">
        <v>0</v>
      </c>
    </row>
    <row r="100" spans="2:5">
      <c r="B100" s="238" t="s">
        <v>159</v>
      </c>
      <c r="C100" s="243"/>
      <c r="D100" s="243"/>
      <c r="E100" s="244"/>
    </row>
    <row r="101" spans="2:5">
      <c r="B101" s="241" t="s">
        <v>162</v>
      </c>
      <c r="C101" s="242">
        <v>0</v>
      </c>
      <c r="D101" s="242">
        <v>0</v>
      </c>
      <c r="E101" s="242">
        <v>0</v>
      </c>
    </row>
    <row r="102" spans="2:5">
      <c r="B102" s="241" t="s">
        <v>163</v>
      </c>
      <c r="C102" s="242">
        <v>0</v>
      </c>
      <c r="D102" s="242">
        <v>0</v>
      </c>
      <c r="E102" s="242">
        <v>0</v>
      </c>
    </row>
    <row r="103" spans="2:5">
      <c r="B103" s="241" t="s">
        <v>164</v>
      </c>
      <c r="C103" s="273">
        <v>1000.2300655862025</v>
      </c>
      <c r="D103" s="273">
        <v>80018.405246896204</v>
      </c>
      <c r="E103" s="242">
        <v>1</v>
      </c>
    </row>
    <row r="104" spans="2:5">
      <c r="B104" s="238" t="s">
        <v>297</v>
      </c>
      <c r="C104" s="274"/>
      <c r="D104" s="274"/>
      <c r="E104" s="244"/>
    </row>
    <row r="105" spans="2:5">
      <c r="B105" s="241" t="s">
        <v>298</v>
      </c>
      <c r="C105" s="273">
        <v>1001.282406197612</v>
      </c>
      <c r="D105" s="273">
        <v>80102.59249580896</v>
      </c>
      <c r="E105" s="242">
        <v>1</v>
      </c>
    </row>
    <row r="106" spans="2:5">
      <c r="B106" s="241" t="s">
        <v>299</v>
      </c>
      <c r="C106" s="273">
        <v>1002.84</v>
      </c>
      <c r="D106" s="273">
        <v>80226.860708482069</v>
      </c>
      <c r="E106" s="242">
        <v>1</v>
      </c>
    </row>
    <row r="107" spans="2:5">
      <c r="B107" s="241" t="s">
        <v>300</v>
      </c>
      <c r="C107" s="273">
        <f>+'ESTADO DEL ACTIVO NETO'!D22</f>
        <v>1007.1555448907953</v>
      </c>
      <c r="D107" s="273">
        <f>+'ESTADO DEL ACTIVO NETO'!D20</f>
        <v>80572.443591263625</v>
      </c>
      <c r="E107" s="242">
        <v>1</v>
      </c>
    </row>
    <row r="108" spans="2:5">
      <c r="B108" s="258"/>
      <c r="C108" s="259"/>
      <c r="D108" s="259"/>
      <c r="E108" s="260"/>
    </row>
    <row r="109" spans="2:5">
      <c r="B109" s="236"/>
      <c r="C109" s="237"/>
      <c r="D109" s="237"/>
    </row>
    <row r="110" spans="2:5">
      <c r="B110" s="200" t="s">
        <v>166</v>
      </c>
    </row>
    <row r="112" spans="2:5">
      <c r="B112" s="171" t="s">
        <v>76</v>
      </c>
    </row>
    <row r="114" spans="2:4">
      <c r="B114" s="219" t="s">
        <v>73</v>
      </c>
      <c r="C114" s="202">
        <f>+$C$45</f>
        <v>44926</v>
      </c>
      <c r="D114" s="202">
        <v>44561</v>
      </c>
    </row>
    <row r="115" spans="2:4">
      <c r="B115" s="245" t="s">
        <v>301</v>
      </c>
      <c r="C115" s="229">
        <v>2.84</v>
      </c>
      <c r="D115" s="229">
        <v>0</v>
      </c>
    </row>
    <row r="116" spans="2:4">
      <c r="B116" s="246"/>
      <c r="C116" s="229">
        <v>0</v>
      </c>
      <c r="D116" s="229">
        <v>0</v>
      </c>
    </row>
    <row r="117" spans="2:4" ht="15.75" thickBot="1">
      <c r="B117" s="233" t="s">
        <v>77</v>
      </c>
      <c r="C117" s="234">
        <f>SUM(C115:C116)</f>
        <v>2.84</v>
      </c>
      <c r="D117" s="234">
        <f>SUM(D115:D116)</f>
        <v>0</v>
      </c>
    </row>
    <row r="118" spans="2:4" ht="15.75" thickTop="1"/>
    <row r="119" spans="2:4">
      <c r="B119" s="171" t="s">
        <v>167</v>
      </c>
    </row>
    <row r="121" spans="2:4">
      <c r="B121" s="219" t="s">
        <v>73</v>
      </c>
      <c r="C121" s="202">
        <f>+$C$45</f>
        <v>44926</v>
      </c>
      <c r="D121" s="202">
        <f>D114</f>
        <v>44561</v>
      </c>
    </row>
    <row r="122" spans="2:4">
      <c r="B122" s="245" t="s">
        <v>302</v>
      </c>
      <c r="C122" s="229">
        <v>1.56</v>
      </c>
      <c r="D122" s="230">
        <v>0</v>
      </c>
    </row>
    <row r="123" spans="2:4">
      <c r="B123" s="246"/>
      <c r="C123" s="229">
        <v>0</v>
      </c>
      <c r="D123" s="230">
        <v>0</v>
      </c>
    </row>
    <row r="124" spans="2:4" ht="15.75" thickBot="1">
      <c r="B124" s="233" t="s">
        <v>77</v>
      </c>
      <c r="C124" s="234">
        <f>SUM(C122:C123)</f>
        <v>1.56</v>
      </c>
      <c r="D124" s="235">
        <f>SUM(D122:D123)</f>
        <v>0</v>
      </c>
    </row>
    <row r="125" spans="2:4" ht="15.75" thickTop="1"/>
    <row r="126" spans="2:4">
      <c r="B126" s="171" t="s">
        <v>220</v>
      </c>
    </row>
    <row r="127" spans="2:4">
      <c r="B127" s="171"/>
    </row>
    <row r="128" spans="2:4">
      <c r="B128" s="219" t="s">
        <v>73</v>
      </c>
      <c r="C128" s="202">
        <f>+$C$45</f>
        <v>44926</v>
      </c>
      <c r="D128" s="202">
        <f>D121</f>
        <v>44561</v>
      </c>
    </row>
    <row r="129" spans="2:4">
      <c r="B129" s="228"/>
      <c r="C129" s="230">
        <v>0</v>
      </c>
      <c r="D129" s="230">
        <v>0</v>
      </c>
    </row>
    <row r="130" spans="2:4">
      <c r="B130" s="231"/>
      <c r="C130" s="232">
        <v>0</v>
      </c>
      <c r="D130" s="232">
        <v>0</v>
      </c>
    </row>
    <row r="131" spans="2:4" ht="15.75" thickBot="1">
      <c r="B131" s="233" t="s">
        <v>77</v>
      </c>
      <c r="C131" s="235">
        <f>SUM(C129:C130)</f>
        <v>0</v>
      </c>
      <c r="D131" s="235">
        <f>SUM(D129:D130)</f>
        <v>0</v>
      </c>
    </row>
    <row r="132" spans="2:4" ht="15.75" thickTop="1"/>
    <row r="133" spans="2:4">
      <c r="B133" s="171" t="s">
        <v>221</v>
      </c>
    </row>
    <row r="135" spans="2:4">
      <c r="B135" s="219" t="s">
        <v>73</v>
      </c>
      <c r="C135" s="202">
        <f>+$C$45</f>
        <v>44926</v>
      </c>
      <c r="D135" s="202">
        <f>D128</f>
        <v>44561</v>
      </c>
    </row>
    <row r="136" spans="2:4">
      <c r="B136" s="245"/>
      <c r="C136" s="247"/>
      <c r="D136" s="230">
        <v>0</v>
      </c>
    </row>
    <row r="137" spans="2:4">
      <c r="B137" s="231"/>
      <c r="C137" s="232"/>
      <c r="D137" s="232">
        <v>0</v>
      </c>
    </row>
    <row r="138" spans="2:4" ht="15.75" thickBot="1">
      <c r="B138" s="233" t="s">
        <v>77</v>
      </c>
      <c r="C138" s="248">
        <f>SUM(C136:C137)</f>
        <v>0</v>
      </c>
      <c r="D138" s="235">
        <v>0</v>
      </c>
    </row>
    <row r="139" spans="2:4" ht="15.75" thickTop="1"/>
    <row r="140" spans="2:4">
      <c r="B140" s="171" t="s">
        <v>222</v>
      </c>
    </row>
    <row r="141" spans="2:4">
      <c r="B141" s="171"/>
    </row>
    <row r="142" spans="2:4">
      <c r="B142" s="219" t="s">
        <v>73</v>
      </c>
      <c r="C142" s="202">
        <f>+$C$45</f>
        <v>44926</v>
      </c>
      <c r="D142" s="202">
        <f>D135</f>
        <v>44561</v>
      </c>
    </row>
    <row r="143" spans="2:4">
      <c r="B143" s="245"/>
      <c r="C143" s="230">
        <v>0</v>
      </c>
      <c r="D143" s="230">
        <v>0</v>
      </c>
    </row>
    <row r="144" spans="2:4">
      <c r="B144" s="231"/>
      <c r="C144" s="232">
        <v>0</v>
      </c>
      <c r="D144" s="232">
        <v>0</v>
      </c>
    </row>
    <row r="145" spans="2:14" ht="15.75" thickBot="1">
      <c r="B145" s="233" t="s">
        <v>77</v>
      </c>
      <c r="C145" s="235">
        <f>SUM(C143:C144)</f>
        <v>0</v>
      </c>
      <c r="D145" s="235">
        <v>0</v>
      </c>
      <c r="M145" s="249"/>
    </row>
    <row r="146" spans="2:14" ht="15.75" thickTop="1">
      <c r="B146" s="236"/>
      <c r="C146" s="237"/>
      <c r="D146" s="237"/>
      <c r="M146" s="249"/>
    </row>
    <row r="147" spans="2:14">
      <c r="B147" s="171" t="s">
        <v>223</v>
      </c>
      <c r="M147" s="250"/>
    </row>
    <row r="148" spans="2:14">
      <c r="M148" s="251"/>
      <c r="N148" s="250"/>
    </row>
    <row r="149" spans="2:14" s="252" customFormat="1">
      <c r="B149" s="219" t="s">
        <v>73</v>
      </c>
      <c r="C149" s="202">
        <f>+$C$45</f>
        <v>44926</v>
      </c>
      <c r="D149" s="202">
        <f>+$D$45</f>
        <v>44561</v>
      </c>
    </row>
    <row r="150" spans="2:14" s="252" customFormat="1">
      <c r="B150" s="245" t="s">
        <v>293</v>
      </c>
      <c r="C150" s="229">
        <v>588.04</v>
      </c>
      <c r="D150" s="230">
        <v>0</v>
      </c>
    </row>
    <row r="151" spans="2:14" s="252" customFormat="1">
      <c r="B151" s="231"/>
      <c r="C151" s="253">
        <v>0</v>
      </c>
      <c r="D151" s="232">
        <v>0</v>
      </c>
    </row>
    <row r="152" spans="2:14" s="252" customFormat="1" ht="15.75" thickBot="1">
      <c r="B152" s="233" t="s">
        <v>77</v>
      </c>
      <c r="C152" s="234">
        <f>SUM(C150:C151)</f>
        <v>588.04</v>
      </c>
      <c r="D152" s="235">
        <v>0</v>
      </c>
    </row>
    <row r="153" spans="2:14" s="252" customFormat="1" ht="15.75" thickTop="1">
      <c r="B153" s="236"/>
      <c r="C153" s="237"/>
      <c r="D153" s="237"/>
    </row>
    <row r="154" spans="2:14" s="252" customFormat="1">
      <c r="B154" s="171" t="s">
        <v>259</v>
      </c>
      <c r="C154" s="197"/>
      <c r="D154" s="197"/>
    </row>
    <row r="155" spans="2:14" s="252" customFormat="1">
      <c r="B155" s="197"/>
      <c r="C155" s="197"/>
      <c r="D155" s="197"/>
    </row>
    <row r="156" spans="2:14" s="252" customFormat="1">
      <c r="B156" s="219" t="s">
        <v>73</v>
      </c>
      <c r="C156" s="202">
        <f>+$C$45</f>
        <v>44926</v>
      </c>
      <c r="D156" s="202">
        <f>+$D$45</f>
        <v>44561</v>
      </c>
    </row>
    <row r="157" spans="2:14" s="252" customFormat="1">
      <c r="B157" s="245"/>
      <c r="C157" s="230">
        <v>0</v>
      </c>
      <c r="D157" s="230">
        <v>0</v>
      </c>
    </row>
    <row r="158" spans="2:14" s="252" customFormat="1">
      <c r="B158" s="231"/>
      <c r="C158" s="232">
        <v>0</v>
      </c>
      <c r="D158" s="232">
        <v>0</v>
      </c>
    </row>
    <row r="159" spans="2:14" s="252" customFormat="1" ht="15.75" thickBot="1">
      <c r="B159" s="233" t="s">
        <v>77</v>
      </c>
      <c r="C159" s="235">
        <v>0</v>
      </c>
      <c r="D159" s="235">
        <v>0</v>
      </c>
    </row>
    <row r="160" spans="2:14" s="252" customFormat="1" ht="15.75" thickTop="1">
      <c r="B160" s="236"/>
      <c r="C160" s="237"/>
      <c r="D160" s="237"/>
    </row>
    <row r="161" spans="2:4" s="252" customFormat="1">
      <c r="B161" s="171" t="s">
        <v>224</v>
      </c>
      <c r="C161" s="197"/>
      <c r="D161" s="197"/>
    </row>
    <row r="162" spans="2:4" s="252" customFormat="1">
      <c r="B162" s="197"/>
      <c r="C162" s="197"/>
      <c r="D162" s="197"/>
    </row>
    <row r="163" spans="2:4" s="252" customFormat="1">
      <c r="B163" s="219" t="s">
        <v>73</v>
      </c>
      <c r="C163" s="202">
        <f>+$C$45</f>
        <v>44926</v>
      </c>
      <c r="D163" s="202">
        <f>+$D$45</f>
        <v>44561</v>
      </c>
    </row>
    <row r="164" spans="2:4" s="252" customFormat="1">
      <c r="B164" s="245"/>
      <c r="C164" s="247">
        <v>0</v>
      </c>
      <c r="D164" s="230">
        <v>0</v>
      </c>
    </row>
    <row r="165" spans="2:4" s="252" customFormat="1">
      <c r="B165" s="231"/>
      <c r="C165" s="254">
        <v>0</v>
      </c>
      <c r="D165" s="232">
        <v>0</v>
      </c>
    </row>
    <row r="166" spans="2:4" s="252" customFormat="1" ht="15.75" thickBot="1">
      <c r="B166" s="233" t="s">
        <v>77</v>
      </c>
      <c r="C166" s="248">
        <f>SUM(C164:C165)</f>
        <v>0</v>
      </c>
      <c r="D166" s="235">
        <v>0</v>
      </c>
    </row>
    <row r="167" spans="2:4" s="252" customFormat="1" ht="15.75" thickTop="1">
      <c r="B167" s="236"/>
      <c r="C167" s="237"/>
      <c r="D167" s="237"/>
    </row>
    <row r="168" spans="2:4" s="252" customFormat="1">
      <c r="B168" s="171" t="s">
        <v>239</v>
      </c>
      <c r="C168" s="197"/>
      <c r="D168" s="197"/>
    </row>
    <row r="169" spans="2:4" s="252" customFormat="1">
      <c r="B169" s="197"/>
      <c r="C169" s="197"/>
      <c r="D169" s="197"/>
    </row>
    <row r="170" spans="2:4" s="252" customFormat="1">
      <c r="B170" s="219" t="s">
        <v>73</v>
      </c>
      <c r="C170" s="202">
        <f>+$C$45</f>
        <v>44926</v>
      </c>
      <c r="D170" s="202">
        <f>+$D$45</f>
        <v>44561</v>
      </c>
    </row>
    <row r="171" spans="2:4">
      <c r="B171" s="245" t="s">
        <v>304</v>
      </c>
      <c r="C171" s="229">
        <v>15.6</v>
      </c>
      <c r="D171" s="230">
        <v>0</v>
      </c>
    </row>
    <row r="172" spans="2:4" s="252" customFormat="1">
      <c r="B172" s="231"/>
      <c r="C172" s="253">
        <v>0</v>
      </c>
      <c r="D172" s="232">
        <v>0</v>
      </c>
    </row>
    <row r="173" spans="2:4" s="252" customFormat="1" ht="15.75" thickBot="1">
      <c r="B173" s="233" t="s">
        <v>77</v>
      </c>
      <c r="C173" s="234">
        <f>SUM(C171:C172)</f>
        <v>15.6</v>
      </c>
      <c r="D173" s="235">
        <v>0</v>
      </c>
    </row>
    <row r="174" spans="2:4" s="252" customFormat="1" ht="15.75" thickTop="1"/>
    <row r="175" spans="2:4" s="252" customFormat="1">
      <c r="B175" s="171" t="s">
        <v>238</v>
      </c>
      <c r="C175" s="197"/>
      <c r="D175" s="197"/>
    </row>
    <row r="176" spans="2:4" s="252" customFormat="1">
      <c r="B176" s="197"/>
      <c r="C176" s="197"/>
      <c r="D176" s="197"/>
    </row>
    <row r="177" spans="2:4" s="252" customFormat="1">
      <c r="B177" s="219" t="s">
        <v>73</v>
      </c>
      <c r="C177" s="202">
        <f>+$C$45</f>
        <v>44926</v>
      </c>
      <c r="D177" s="202">
        <f>+$D$45</f>
        <v>44561</v>
      </c>
    </row>
    <row r="178" spans="2:4" s="252" customFormat="1">
      <c r="B178" s="245" t="s">
        <v>303</v>
      </c>
      <c r="C178" s="229">
        <v>0</v>
      </c>
      <c r="D178" s="230">
        <v>0</v>
      </c>
    </row>
    <row r="179" spans="2:4" s="252" customFormat="1">
      <c r="B179" s="231"/>
      <c r="C179" s="253">
        <v>0</v>
      </c>
      <c r="D179" s="232">
        <v>0</v>
      </c>
    </row>
    <row r="180" spans="2:4" s="252" customFormat="1" ht="15.75" thickBot="1">
      <c r="B180" s="233" t="s">
        <v>77</v>
      </c>
      <c r="C180" s="234">
        <f>SUM(C178:C179)</f>
        <v>0</v>
      </c>
      <c r="D180" s="235">
        <v>0</v>
      </c>
    </row>
    <row r="181" spans="2:4" s="252" customFormat="1" ht="15.75" thickTop="1"/>
    <row r="182" spans="2:4">
      <c r="B182" s="200" t="s">
        <v>225</v>
      </c>
    </row>
    <row r="184" spans="2:4">
      <c r="B184" s="197" t="s">
        <v>261</v>
      </c>
    </row>
    <row r="186" spans="2:4">
      <c r="B186" s="200" t="s">
        <v>226</v>
      </c>
    </row>
    <row r="188" spans="2:4">
      <c r="B188" s="197" t="s">
        <v>312</v>
      </c>
    </row>
    <row r="189" spans="2:4">
      <c r="B189" s="197" t="s">
        <v>319</v>
      </c>
    </row>
    <row r="190" spans="2:4">
      <c r="B190" s="197" t="s">
        <v>308</v>
      </c>
    </row>
  </sheetData>
  <mergeCells count="1">
    <mergeCell ref="B26:F26"/>
  </mergeCells>
  <phoneticPr fontId="15" type="noConversion"/>
  <pageMargins left="0.7" right="0.7" top="0.75" bottom="0.75" header="0.3" footer="0.3"/>
  <pageSetup paperSize="9" orientation="portrait" r:id="rId1"/>
  <ignoredErrors>
    <ignoredError sqref="C131:D131 C117:D117" formulaRange="1"/>
    <ignoredError sqref="C10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M96"/>
  <sheetViews>
    <sheetView showGridLines="0" topLeftCell="A52" workbookViewId="0">
      <selection activeCell="K45" sqref="K45"/>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252</v>
      </c>
      <c r="C2" s="7"/>
      <c r="D2" s="7"/>
      <c r="E2" s="7"/>
      <c r="F2" s="7"/>
      <c r="G2" s="7"/>
      <c r="H2" s="7"/>
      <c r="I2" s="7"/>
      <c r="J2" s="7"/>
      <c r="K2" s="7"/>
      <c r="L2" s="7"/>
      <c r="M2" s="7"/>
    </row>
    <row r="3" spans="2:13">
      <c r="B3" s="17" t="s">
        <v>250</v>
      </c>
      <c r="C3" s="17"/>
      <c r="D3" s="17"/>
      <c r="E3" s="17"/>
      <c r="F3" s="17"/>
      <c r="G3" s="17"/>
      <c r="H3" s="17"/>
      <c r="I3" s="17"/>
      <c r="J3" s="17"/>
      <c r="K3" s="17"/>
      <c r="L3" s="17"/>
      <c r="M3" s="17"/>
    </row>
    <row r="4" spans="2:13">
      <c r="B4" s="10">
        <f>+PORTADA!B21</f>
        <v>44926</v>
      </c>
      <c r="C4" s="17"/>
      <c r="D4" s="17"/>
      <c r="E4" s="17"/>
      <c r="F4" s="17"/>
      <c r="G4" s="17"/>
      <c r="H4" s="17"/>
      <c r="I4" s="17"/>
      <c r="J4" s="17"/>
      <c r="K4" s="17"/>
      <c r="L4" s="17"/>
      <c r="M4" s="17"/>
    </row>
    <row r="5" spans="2:13">
      <c r="B5" s="10"/>
      <c r="C5" s="17"/>
      <c r="D5" s="17"/>
      <c r="E5" s="17"/>
      <c r="F5" s="17"/>
      <c r="G5" s="17"/>
      <c r="H5" s="17"/>
      <c r="I5" s="17"/>
      <c r="J5" s="17"/>
      <c r="K5" s="17"/>
      <c r="L5" s="17"/>
      <c r="M5" s="17"/>
    </row>
    <row r="6" spans="2:13">
      <c r="B6" s="135" t="s">
        <v>218</v>
      </c>
      <c r="I6" s="17"/>
      <c r="J6" s="17"/>
      <c r="K6" s="17"/>
      <c r="L6" s="17"/>
      <c r="M6" s="17"/>
    </row>
    <row r="7" spans="2:13">
      <c r="I7" s="17"/>
      <c r="J7" s="17"/>
      <c r="K7" s="17"/>
      <c r="L7" s="17"/>
      <c r="M7" s="17"/>
    </row>
    <row r="8" spans="2:13">
      <c r="B8" s="11" t="s">
        <v>2</v>
      </c>
      <c r="I8" s="17"/>
      <c r="J8" s="17"/>
      <c r="K8" s="17"/>
      <c r="L8" s="17"/>
      <c r="M8" s="17"/>
    </row>
    <row r="9" spans="2:13">
      <c r="I9" s="17"/>
      <c r="J9" s="17"/>
      <c r="K9" s="17"/>
      <c r="L9" s="17"/>
      <c r="M9" s="17"/>
    </row>
    <row r="10" spans="2:13">
      <c r="B10" s="9" t="s">
        <v>3</v>
      </c>
      <c r="C10" s="9" t="s">
        <v>4</v>
      </c>
      <c r="I10" s="17"/>
      <c r="J10" s="17"/>
      <c r="K10" s="17"/>
      <c r="L10" s="17"/>
      <c r="M10" s="17"/>
    </row>
    <row r="11" spans="2:13">
      <c r="B11" s="9" t="s">
        <v>5</v>
      </c>
      <c r="C11" s="12" t="s">
        <v>6</v>
      </c>
      <c r="I11" s="17"/>
      <c r="J11" s="17"/>
      <c r="K11" s="17"/>
      <c r="L11" s="17"/>
      <c r="M11" s="17"/>
    </row>
    <row r="12" spans="2:13">
      <c r="B12" s="9" t="s">
        <v>7</v>
      </c>
      <c r="C12" s="9" t="s">
        <v>8</v>
      </c>
      <c r="I12" s="17"/>
      <c r="J12" s="17"/>
      <c r="K12" s="17"/>
      <c r="L12" s="17"/>
      <c r="M12" s="17"/>
    </row>
    <row r="13" spans="2:13">
      <c r="B13" s="9" t="s">
        <v>9</v>
      </c>
      <c r="C13" s="13" t="s">
        <v>10</v>
      </c>
      <c r="I13" s="17"/>
      <c r="J13" s="17"/>
      <c r="K13" s="17"/>
      <c r="L13" s="17"/>
      <c r="M13" s="17"/>
    </row>
    <row r="14" spans="2:13">
      <c r="B14" s="9" t="s">
        <v>11</v>
      </c>
      <c r="C14" s="9" t="s">
        <v>12</v>
      </c>
      <c r="I14" s="17"/>
      <c r="J14" s="17"/>
      <c r="K14" s="17"/>
      <c r="L14" s="17"/>
      <c r="M14" s="17"/>
    </row>
    <row r="15" spans="2:13">
      <c r="B15" s="9" t="s">
        <v>13</v>
      </c>
      <c r="C15" s="9" t="s">
        <v>14</v>
      </c>
      <c r="I15" s="17"/>
      <c r="J15" s="17"/>
      <c r="K15" s="17"/>
      <c r="L15" s="17"/>
      <c r="M15" s="17"/>
    </row>
    <row r="16" spans="2:13">
      <c r="B16" s="9" t="s">
        <v>15</v>
      </c>
      <c r="C16" s="9" t="s">
        <v>8</v>
      </c>
      <c r="I16" s="17"/>
      <c r="J16" s="17"/>
      <c r="K16" s="17"/>
      <c r="L16" s="17"/>
      <c r="M16" s="17"/>
    </row>
    <row r="17" spans="2:13">
      <c r="I17" s="17"/>
      <c r="J17" s="17"/>
      <c r="K17" s="17"/>
      <c r="L17" s="17"/>
      <c r="M17" s="17"/>
    </row>
    <row r="18" spans="2:13">
      <c r="B18" s="11" t="s">
        <v>16</v>
      </c>
      <c r="I18" s="17"/>
      <c r="J18" s="17"/>
      <c r="K18" s="17"/>
      <c r="L18" s="17"/>
      <c r="M18" s="17"/>
    </row>
    <row r="19" spans="2:13">
      <c r="B19" s="281" t="s">
        <v>17</v>
      </c>
      <c r="C19" s="281"/>
      <c r="D19" s="281"/>
      <c r="E19" s="281"/>
      <c r="F19" s="281"/>
      <c r="G19" s="281"/>
      <c r="H19" s="281"/>
      <c r="I19" s="17"/>
      <c r="J19" s="17"/>
      <c r="K19" s="17"/>
      <c r="L19" s="17"/>
      <c r="M19" s="17"/>
    </row>
    <row r="20" spans="2:13">
      <c r="B20" s="281"/>
      <c r="C20" s="281"/>
      <c r="D20" s="281"/>
      <c r="E20" s="281"/>
      <c r="F20" s="281"/>
      <c r="G20" s="281"/>
      <c r="H20" s="281"/>
      <c r="I20" s="17"/>
      <c r="J20" s="17"/>
      <c r="K20" s="17"/>
      <c r="L20" s="17"/>
      <c r="M20" s="17"/>
    </row>
    <row r="21" spans="2:13">
      <c r="B21" s="281"/>
      <c r="C21" s="281"/>
      <c r="D21" s="281"/>
      <c r="E21" s="281"/>
      <c r="F21" s="281"/>
      <c r="G21" s="281"/>
      <c r="H21" s="281"/>
      <c r="I21" s="17"/>
      <c r="J21" s="17"/>
      <c r="K21" s="17"/>
      <c r="L21" s="17"/>
      <c r="M21" s="17"/>
    </row>
    <row r="22" spans="2:13">
      <c r="B22" s="281"/>
      <c r="C22" s="281"/>
      <c r="D22" s="281"/>
      <c r="E22" s="281"/>
      <c r="F22" s="281"/>
      <c r="G22" s="281"/>
      <c r="H22" s="281"/>
      <c r="I22" s="17"/>
      <c r="J22" s="17"/>
      <c r="K22" s="17"/>
      <c r="L22" s="17"/>
      <c r="M22" s="17"/>
    </row>
    <row r="23" spans="2:13">
      <c r="B23" s="281"/>
      <c r="C23" s="281"/>
      <c r="D23" s="281"/>
      <c r="E23" s="281"/>
      <c r="F23" s="281"/>
      <c r="G23" s="281"/>
      <c r="H23" s="281"/>
      <c r="I23" s="17"/>
      <c r="J23" s="17"/>
      <c r="K23" s="17"/>
      <c r="L23" s="17"/>
      <c r="M23" s="17"/>
    </row>
    <row r="24" spans="2:13">
      <c r="B24" s="11" t="s">
        <v>18</v>
      </c>
      <c r="I24" s="17"/>
      <c r="J24" s="17"/>
      <c r="K24" s="17"/>
      <c r="L24" s="17"/>
      <c r="M24" s="17"/>
    </row>
    <row r="25" spans="2:13">
      <c r="I25" s="17"/>
      <c r="J25" s="17"/>
      <c r="K25" s="17"/>
      <c r="L25" s="17"/>
      <c r="M25" s="17"/>
    </row>
    <row r="26" spans="2:13">
      <c r="B26" s="14" t="s">
        <v>19</v>
      </c>
      <c r="C26" s="15" t="s">
        <v>20</v>
      </c>
      <c r="I26" s="17"/>
      <c r="J26" s="17"/>
      <c r="K26" s="17"/>
      <c r="L26" s="17"/>
      <c r="M26" s="17"/>
    </row>
    <row r="27" spans="2:13">
      <c r="B27" s="9" t="s">
        <v>21</v>
      </c>
      <c r="C27" s="9" t="s">
        <v>22</v>
      </c>
      <c r="I27" s="17"/>
      <c r="J27" s="17"/>
      <c r="K27" s="17"/>
      <c r="L27" s="17"/>
      <c r="M27" s="17"/>
    </row>
    <row r="28" spans="2:13">
      <c r="B28" s="9" t="s">
        <v>23</v>
      </c>
      <c r="C28" s="9" t="s">
        <v>24</v>
      </c>
      <c r="I28" s="17"/>
      <c r="J28" s="17"/>
      <c r="K28" s="17"/>
      <c r="L28" s="17"/>
      <c r="M28" s="17"/>
    </row>
    <row r="29" spans="2:13">
      <c r="B29" s="9" t="s">
        <v>25</v>
      </c>
      <c r="C29" s="9" t="s">
        <v>26</v>
      </c>
      <c r="I29" s="17"/>
      <c r="J29" s="17"/>
      <c r="K29" s="17"/>
      <c r="L29" s="17"/>
      <c r="M29" s="17"/>
    </row>
    <row r="30" spans="2:13">
      <c r="B30" s="9" t="s">
        <v>263</v>
      </c>
      <c r="C30" s="9" t="s">
        <v>27</v>
      </c>
      <c r="I30" s="17"/>
      <c r="J30" s="17"/>
      <c r="K30" s="17"/>
      <c r="L30" s="17"/>
      <c r="M30" s="17"/>
    </row>
    <row r="31" spans="2:13">
      <c r="I31" s="17"/>
      <c r="J31" s="17"/>
      <c r="K31" s="17"/>
      <c r="L31" s="17"/>
      <c r="M31" s="17"/>
    </row>
    <row r="32" spans="2:13">
      <c r="B32" s="11" t="s">
        <v>28</v>
      </c>
      <c r="I32" s="17"/>
      <c r="J32" s="17"/>
      <c r="K32" s="17"/>
      <c r="L32" s="17"/>
      <c r="M32" s="17"/>
    </row>
    <row r="33" spans="2:13">
      <c r="I33" s="17"/>
      <c r="J33" s="17"/>
      <c r="K33" s="17"/>
      <c r="L33" s="17"/>
      <c r="M33" s="17"/>
    </row>
    <row r="34" spans="2:13">
      <c r="B34" s="9" t="s">
        <v>3</v>
      </c>
      <c r="C34" s="9" t="s">
        <v>29</v>
      </c>
      <c r="I34" s="17"/>
      <c r="J34" s="17"/>
      <c r="K34" s="17"/>
      <c r="L34" s="17"/>
      <c r="M34" s="17"/>
    </row>
    <row r="35" spans="2:13">
      <c r="B35" s="9" t="s">
        <v>5</v>
      </c>
      <c r="C35" s="9" t="s">
        <v>30</v>
      </c>
      <c r="I35" s="17"/>
      <c r="J35" s="17"/>
      <c r="K35" s="17"/>
      <c r="L35" s="17"/>
      <c r="M35" s="17"/>
    </row>
    <row r="36" spans="2:13">
      <c r="B36" s="9" t="s">
        <v>7</v>
      </c>
      <c r="C36" s="9" t="s">
        <v>31</v>
      </c>
      <c r="I36" s="17"/>
      <c r="J36" s="17"/>
      <c r="K36" s="17"/>
      <c r="L36" s="17"/>
      <c r="M36" s="17"/>
    </row>
    <row r="37" spans="2:13">
      <c r="B37" s="9" t="s">
        <v>9</v>
      </c>
      <c r="C37" s="13" t="s">
        <v>32</v>
      </c>
      <c r="I37" s="17"/>
      <c r="J37" s="17"/>
      <c r="K37" s="17"/>
      <c r="L37" s="17"/>
      <c r="M37" s="17"/>
    </row>
    <row r="38" spans="2:13">
      <c r="I38" s="17"/>
      <c r="J38" s="17"/>
      <c r="K38" s="17"/>
      <c r="L38" s="17"/>
      <c r="M38" s="17"/>
    </row>
    <row r="39" spans="2:13">
      <c r="B39" s="11" t="s">
        <v>33</v>
      </c>
      <c r="I39" s="17"/>
      <c r="J39" s="17"/>
      <c r="K39" s="17"/>
      <c r="L39" s="17"/>
      <c r="M39" s="17"/>
    </row>
    <row r="40" spans="2:13">
      <c r="I40" s="17"/>
      <c r="J40" s="17"/>
      <c r="K40" s="17"/>
      <c r="L40" s="17"/>
      <c r="M40" s="17"/>
    </row>
    <row r="41" spans="2:13">
      <c r="B41" s="14" t="s">
        <v>19</v>
      </c>
      <c r="C41" s="15" t="s">
        <v>34</v>
      </c>
      <c r="D41" s="16"/>
      <c r="I41" s="17"/>
      <c r="J41" s="17"/>
      <c r="K41" s="17"/>
      <c r="L41" s="17"/>
      <c r="M41" s="17"/>
    </row>
    <row r="42" spans="2:13">
      <c r="B42" s="9" t="s">
        <v>35</v>
      </c>
      <c r="C42" s="9" t="s">
        <v>258</v>
      </c>
      <c r="I42" s="17"/>
      <c r="J42" s="17"/>
      <c r="K42" s="17"/>
      <c r="L42" s="17"/>
      <c r="M42" s="17"/>
    </row>
    <row r="43" spans="2:13">
      <c r="C43" s="9" t="s">
        <v>36</v>
      </c>
      <c r="I43" s="17"/>
      <c r="J43" s="17"/>
      <c r="K43" s="17"/>
      <c r="L43" s="17"/>
      <c r="M43" s="17"/>
    </row>
    <row r="44" spans="2:13">
      <c r="C44" s="9" t="s">
        <v>37</v>
      </c>
      <c r="I44" s="17"/>
      <c r="J44" s="17"/>
      <c r="K44" s="17"/>
      <c r="L44" s="17"/>
      <c r="M44" s="17"/>
    </row>
    <row r="45" spans="2:13">
      <c r="C45" s="9" t="s">
        <v>38</v>
      </c>
      <c r="I45" s="17"/>
      <c r="J45" s="17"/>
      <c r="K45" s="17"/>
      <c r="L45" s="17"/>
      <c r="M45" s="17"/>
    </row>
    <row r="46" spans="2:13">
      <c r="C46" s="9" t="s">
        <v>39</v>
      </c>
      <c r="I46" s="17"/>
      <c r="J46" s="17"/>
      <c r="K46" s="17"/>
      <c r="L46" s="17"/>
      <c r="M46" s="17"/>
    </row>
    <row r="47" spans="2:13">
      <c r="C47" s="9" t="s">
        <v>40</v>
      </c>
      <c r="I47" s="17"/>
      <c r="J47" s="17"/>
      <c r="K47" s="17"/>
      <c r="L47" s="17"/>
      <c r="M47" s="17"/>
    </row>
    <row r="48" spans="2:13">
      <c r="C48" s="9" t="s">
        <v>263</v>
      </c>
      <c r="I48" s="17"/>
      <c r="J48" s="17"/>
      <c r="K48" s="17"/>
      <c r="L48" s="17"/>
      <c r="M48" s="17"/>
    </row>
    <row r="49" spans="2:13">
      <c r="B49" s="9" t="s">
        <v>41</v>
      </c>
      <c r="C49" s="9" t="s">
        <v>42</v>
      </c>
      <c r="I49" s="17"/>
      <c r="J49" s="17"/>
      <c r="K49" s="17"/>
      <c r="L49" s="17"/>
      <c r="M49" s="17"/>
    </row>
    <row r="50" spans="2:13">
      <c r="C50" s="9" t="s">
        <v>43</v>
      </c>
      <c r="I50" s="17"/>
      <c r="J50" s="17"/>
      <c r="K50" s="17"/>
      <c r="L50" s="17"/>
      <c r="M50" s="17"/>
    </row>
    <row r="51" spans="2:13">
      <c r="B51" s="9" t="s">
        <v>44</v>
      </c>
      <c r="C51" s="9" t="s">
        <v>45</v>
      </c>
      <c r="I51" s="17"/>
      <c r="J51" s="17"/>
      <c r="K51" s="17"/>
      <c r="L51" s="17"/>
      <c r="M51" s="17"/>
    </row>
    <row r="52" spans="2:13">
      <c r="B52" s="9" t="s">
        <v>46</v>
      </c>
      <c r="C52" s="9" t="s">
        <v>45</v>
      </c>
      <c r="I52" s="17"/>
      <c r="J52" s="17"/>
      <c r="K52" s="17"/>
      <c r="L52" s="17"/>
      <c r="M52" s="17"/>
    </row>
    <row r="53" spans="2:13">
      <c r="B53" s="10"/>
      <c r="C53" s="17"/>
      <c r="D53" s="17"/>
      <c r="E53" s="17"/>
      <c r="F53" s="17"/>
      <c r="G53" s="17"/>
      <c r="H53" s="17"/>
      <c r="I53" s="17"/>
      <c r="J53" s="17"/>
      <c r="K53" s="17"/>
      <c r="L53" s="17"/>
      <c r="M53" s="17"/>
    </row>
    <row r="54" spans="2:13">
      <c r="B54" s="135" t="s">
        <v>219</v>
      </c>
      <c r="C54" s="17"/>
      <c r="D54" s="17"/>
      <c r="E54" s="17"/>
      <c r="F54" s="17"/>
      <c r="G54" s="17"/>
      <c r="H54" s="17"/>
      <c r="I54" s="17"/>
      <c r="J54" s="17"/>
      <c r="K54" s="17"/>
      <c r="L54" s="17"/>
      <c r="M54" s="17"/>
    </row>
    <row r="56" spans="2:13">
      <c r="B56" s="11" t="s">
        <v>78</v>
      </c>
      <c r="D56" s="9" t="s">
        <v>79</v>
      </c>
    </row>
    <row r="57" spans="2:13">
      <c r="B57" s="11" t="s">
        <v>80</v>
      </c>
      <c r="D57" s="9" t="s">
        <v>79</v>
      </c>
    </row>
    <row r="58" spans="2:13">
      <c r="B58" s="11" t="s">
        <v>81</v>
      </c>
      <c r="D58" s="9" t="s">
        <v>79</v>
      </c>
    </row>
    <row r="59" spans="2:13">
      <c r="B59" s="11" t="s">
        <v>82</v>
      </c>
      <c r="D59" s="9" t="s">
        <v>83</v>
      </c>
    </row>
    <row r="61" spans="2:13" s="21" customFormat="1">
      <c r="B61" s="18" t="s">
        <v>84</v>
      </c>
      <c r="C61" s="19"/>
      <c r="D61" s="19"/>
      <c r="E61" s="19"/>
      <c r="F61" s="19"/>
      <c r="G61" s="19"/>
      <c r="H61" s="19"/>
      <c r="I61" s="19"/>
      <c r="J61" s="19"/>
      <c r="K61" s="19"/>
      <c r="L61" s="19"/>
      <c r="M61" s="20"/>
    </row>
    <row r="62" spans="2:13">
      <c r="B62" s="282" t="s">
        <v>85</v>
      </c>
      <c r="C62" s="282" t="s">
        <v>86</v>
      </c>
      <c r="D62" s="18" t="s">
        <v>87</v>
      </c>
      <c r="E62" s="20"/>
      <c r="F62" s="287" t="s">
        <v>88</v>
      </c>
      <c r="G62" s="282" t="s">
        <v>89</v>
      </c>
      <c r="H62" s="282" t="s">
        <v>90</v>
      </c>
      <c r="I62" s="282" t="s">
        <v>91</v>
      </c>
      <c r="J62" s="282" t="s">
        <v>92</v>
      </c>
      <c r="K62" s="282" t="s">
        <v>93</v>
      </c>
      <c r="L62" s="284" t="s">
        <v>94</v>
      </c>
      <c r="M62" s="282" t="s">
        <v>95</v>
      </c>
    </row>
    <row r="63" spans="2:13" ht="12.95" customHeight="1">
      <c r="B63" s="283"/>
      <c r="C63" s="286"/>
      <c r="D63" s="22" t="s">
        <v>96</v>
      </c>
      <c r="E63" s="23" t="s">
        <v>97</v>
      </c>
      <c r="F63" s="288"/>
      <c r="G63" s="283"/>
      <c r="H63" s="283"/>
      <c r="I63" s="283"/>
      <c r="J63" s="283"/>
      <c r="K63" s="283"/>
      <c r="L63" s="285"/>
      <c r="M63" s="283"/>
    </row>
    <row r="64" spans="2:13">
      <c r="B64" s="24" t="s">
        <v>35</v>
      </c>
      <c r="C64" s="25" t="s">
        <v>98</v>
      </c>
      <c r="D64" s="25" t="s">
        <v>99</v>
      </c>
      <c r="E64" s="25" t="s">
        <v>102</v>
      </c>
      <c r="F64" s="25" t="s">
        <v>102</v>
      </c>
      <c r="G64" s="24" t="s">
        <v>100</v>
      </c>
      <c r="H64" s="25" t="s">
        <v>98</v>
      </c>
      <c r="I64" s="25" t="s">
        <v>102</v>
      </c>
      <c r="J64" s="26" t="s">
        <v>101</v>
      </c>
      <c r="K64" s="26" t="s">
        <v>257</v>
      </c>
      <c r="L64" s="26" t="s">
        <v>115</v>
      </c>
      <c r="M64" s="26" t="s">
        <v>115</v>
      </c>
    </row>
    <row r="65" spans="2:13">
      <c r="B65" s="24" t="s">
        <v>23</v>
      </c>
      <c r="C65" s="25" t="s">
        <v>98</v>
      </c>
      <c r="D65" s="25" t="s">
        <v>104</v>
      </c>
      <c r="E65" s="25" t="s">
        <v>104</v>
      </c>
      <c r="F65" s="25" t="s">
        <v>98</v>
      </c>
      <c r="G65" s="24" t="s">
        <v>100</v>
      </c>
      <c r="H65" s="25" t="s">
        <v>98</v>
      </c>
      <c r="I65" s="25" t="s">
        <v>98</v>
      </c>
      <c r="J65" s="26" t="s">
        <v>101</v>
      </c>
      <c r="K65" s="26" t="s">
        <v>101</v>
      </c>
      <c r="L65" s="26" t="s">
        <v>103</v>
      </c>
      <c r="M65" s="26" t="s">
        <v>103</v>
      </c>
    </row>
    <row r="66" spans="2:13">
      <c r="B66" s="24" t="s">
        <v>25</v>
      </c>
      <c r="C66" s="25" t="s">
        <v>98</v>
      </c>
      <c r="D66" s="25" t="s">
        <v>105</v>
      </c>
      <c r="E66" s="25" t="s">
        <v>105</v>
      </c>
      <c r="F66" s="25" t="s">
        <v>98</v>
      </c>
      <c r="G66" s="24" t="s">
        <v>100</v>
      </c>
      <c r="H66" s="25" t="s">
        <v>98</v>
      </c>
      <c r="I66" s="25" t="s">
        <v>98</v>
      </c>
      <c r="J66" s="26" t="s">
        <v>101</v>
      </c>
      <c r="K66" s="26" t="s">
        <v>101</v>
      </c>
      <c r="L66" s="26" t="s">
        <v>103</v>
      </c>
      <c r="M66" s="26" t="s">
        <v>103</v>
      </c>
    </row>
    <row r="67" spans="2:13">
      <c r="C67" s="27"/>
      <c r="D67" s="27"/>
      <c r="E67" s="27"/>
      <c r="F67" s="27"/>
      <c r="H67" s="27"/>
      <c r="I67" s="28" t="s">
        <v>105</v>
      </c>
      <c r="J67" s="8"/>
      <c r="K67" s="29" t="s">
        <v>106</v>
      </c>
      <c r="L67" s="28" t="s">
        <v>264</v>
      </c>
      <c r="M67" s="28" t="s">
        <v>264</v>
      </c>
    </row>
    <row r="69" spans="2:13">
      <c r="B69" s="18" t="s">
        <v>107</v>
      </c>
      <c r="C69" s="19"/>
      <c r="D69" s="19"/>
      <c r="E69" s="19"/>
      <c r="F69" s="19"/>
      <c r="G69" s="19"/>
      <c r="H69" s="19"/>
      <c r="I69" s="19"/>
      <c r="J69" s="19"/>
      <c r="K69" s="19"/>
      <c r="L69" s="19"/>
      <c r="M69" s="20"/>
    </row>
    <row r="70" spans="2:13" ht="12.75" customHeight="1">
      <c r="B70" s="282" t="s">
        <v>85</v>
      </c>
      <c r="C70" s="282" t="s">
        <v>86</v>
      </c>
      <c r="D70" s="18" t="s">
        <v>87</v>
      </c>
      <c r="E70" s="20"/>
      <c r="F70" s="287" t="s">
        <v>88</v>
      </c>
      <c r="G70" s="282" t="s">
        <v>89</v>
      </c>
      <c r="H70" s="282" t="s">
        <v>90</v>
      </c>
      <c r="I70" s="282" t="s">
        <v>91</v>
      </c>
      <c r="J70" s="282" t="s">
        <v>92</v>
      </c>
      <c r="K70" s="282" t="s">
        <v>93</v>
      </c>
      <c r="L70" s="284" t="s">
        <v>94</v>
      </c>
      <c r="M70" s="282" t="s">
        <v>95</v>
      </c>
    </row>
    <row r="71" spans="2:13" ht="12.75" customHeight="1">
      <c r="B71" s="283"/>
      <c r="C71" s="286"/>
      <c r="D71" s="22" t="s">
        <v>96</v>
      </c>
      <c r="E71" s="23" t="s">
        <v>97</v>
      </c>
      <c r="F71" s="288"/>
      <c r="G71" s="283"/>
      <c r="H71" s="283"/>
      <c r="I71" s="283"/>
      <c r="J71" s="283"/>
      <c r="K71" s="283"/>
      <c r="L71" s="285"/>
      <c r="M71" s="283"/>
    </row>
    <row r="72" spans="2:13">
      <c r="B72" s="24" t="s">
        <v>35</v>
      </c>
      <c r="C72" s="25" t="s">
        <v>98</v>
      </c>
      <c r="D72" s="25" t="s">
        <v>99</v>
      </c>
      <c r="E72" s="25" t="s">
        <v>102</v>
      </c>
      <c r="F72" s="25" t="s">
        <v>102</v>
      </c>
      <c r="G72" s="24" t="s">
        <v>100</v>
      </c>
      <c r="H72" s="25" t="s">
        <v>98</v>
      </c>
      <c r="I72" s="25" t="s">
        <v>102</v>
      </c>
      <c r="J72" s="26" t="s">
        <v>101</v>
      </c>
      <c r="K72" s="26" t="s">
        <v>257</v>
      </c>
      <c r="L72" s="26" t="s">
        <v>115</v>
      </c>
      <c r="M72" s="26" t="s">
        <v>115</v>
      </c>
    </row>
    <row r="73" spans="2:13">
      <c r="B73" s="24" t="s">
        <v>23</v>
      </c>
      <c r="C73" s="25" t="s">
        <v>98</v>
      </c>
      <c r="D73" s="25" t="s">
        <v>104</v>
      </c>
      <c r="E73" s="25" t="s">
        <v>104</v>
      </c>
      <c r="F73" s="25" t="s">
        <v>98</v>
      </c>
      <c r="G73" s="24" t="s">
        <v>100</v>
      </c>
      <c r="H73" s="25" t="s">
        <v>98</v>
      </c>
      <c r="I73" s="25" t="s">
        <v>98</v>
      </c>
      <c r="J73" s="26" t="s">
        <v>101</v>
      </c>
      <c r="K73" s="26" t="s">
        <v>101</v>
      </c>
      <c r="L73" s="26" t="s">
        <v>103</v>
      </c>
      <c r="M73" s="26" t="s">
        <v>103</v>
      </c>
    </row>
    <row r="74" spans="2:13">
      <c r="B74" s="24" t="s">
        <v>25</v>
      </c>
      <c r="C74" s="25" t="s">
        <v>98</v>
      </c>
      <c r="D74" s="25" t="s">
        <v>105</v>
      </c>
      <c r="E74" s="25" t="s">
        <v>105</v>
      </c>
      <c r="F74" s="25" t="s">
        <v>98</v>
      </c>
      <c r="G74" s="24" t="s">
        <v>100</v>
      </c>
      <c r="H74" s="25" t="s">
        <v>98</v>
      </c>
      <c r="I74" s="25" t="s">
        <v>98</v>
      </c>
      <c r="J74" s="26" t="s">
        <v>101</v>
      </c>
      <c r="K74" s="26" t="s">
        <v>101</v>
      </c>
      <c r="L74" s="26" t="s">
        <v>103</v>
      </c>
      <c r="M74" s="26" t="s">
        <v>103</v>
      </c>
    </row>
    <row r="75" spans="2:13">
      <c r="C75" s="27"/>
      <c r="D75" s="27"/>
      <c r="E75" s="27"/>
      <c r="F75" s="27"/>
      <c r="H75" s="27"/>
      <c r="I75" s="28" t="s">
        <v>105</v>
      </c>
      <c r="J75" s="8"/>
      <c r="K75" s="29" t="s">
        <v>106</v>
      </c>
      <c r="L75" s="28" t="s">
        <v>264</v>
      </c>
      <c r="M75" s="28" t="s">
        <v>264</v>
      </c>
    </row>
    <row r="77" spans="2:13">
      <c r="B77" s="30" t="s">
        <v>108</v>
      </c>
      <c r="C77" s="31"/>
      <c r="D77" s="32"/>
    </row>
    <row r="78" spans="2:13">
      <c r="B78" s="33">
        <v>44926</v>
      </c>
      <c r="C78" s="34"/>
      <c r="D78" s="35"/>
    </row>
    <row r="79" spans="2:13" ht="12.75" customHeight="1">
      <c r="B79" s="289" t="s">
        <v>85</v>
      </c>
      <c r="C79" s="289" t="s">
        <v>94</v>
      </c>
      <c r="D79" s="289" t="s">
        <v>95</v>
      </c>
    </row>
    <row r="80" spans="2:13" ht="12.75" customHeight="1">
      <c r="B80" s="289"/>
      <c r="C80" s="289"/>
      <c r="D80" s="289"/>
    </row>
    <row r="81" spans="2:4">
      <c r="B81" s="24" t="s">
        <v>317</v>
      </c>
      <c r="C81" s="36" t="s">
        <v>278</v>
      </c>
      <c r="D81" s="36" t="s">
        <v>279</v>
      </c>
    </row>
    <row r="82" spans="2:4">
      <c r="B82" s="24" t="s">
        <v>23</v>
      </c>
      <c r="C82" s="36" t="s">
        <v>272</v>
      </c>
      <c r="D82" s="36" t="s">
        <v>273</v>
      </c>
    </row>
    <row r="83" spans="2:4">
      <c r="B83" s="24" t="s">
        <v>25</v>
      </c>
      <c r="C83" s="36" t="s">
        <v>274</v>
      </c>
      <c r="D83" s="36" t="s">
        <v>275</v>
      </c>
    </row>
    <row r="84" spans="2:4">
      <c r="B84" s="24" t="s">
        <v>318</v>
      </c>
      <c r="C84" s="36" t="s">
        <v>276</v>
      </c>
      <c r="D84" s="36" t="s">
        <v>277</v>
      </c>
    </row>
    <row r="85" spans="2:4">
      <c r="C85" s="28" t="s">
        <v>264</v>
      </c>
      <c r="D85" s="28" t="s">
        <v>264</v>
      </c>
    </row>
    <row r="87" spans="2:4">
      <c r="B87" s="30" t="s">
        <v>109</v>
      </c>
      <c r="C87" s="31"/>
      <c r="D87" s="32"/>
    </row>
    <row r="88" spans="2:4">
      <c r="B88" s="33">
        <v>44926</v>
      </c>
      <c r="C88" s="34"/>
      <c r="D88" s="35"/>
    </row>
    <row r="89" spans="2:4">
      <c r="B89" s="289" t="s">
        <v>85</v>
      </c>
      <c r="C89" s="289" t="s">
        <v>94</v>
      </c>
      <c r="D89" s="289" t="s">
        <v>95</v>
      </c>
    </row>
    <row r="90" spans="2:4">
      <c r="B90" s="289"/>
      <c r="C90" s="289"/>
      <c r="D90" s="289"/>
    </row>
    <row r="91" spans="2:4">
      <c r="B91" s="24" t="s">
        <v>110</v>
      </c>
      <c r="C91" s="36" t="s">
        <v>313</v>
      </c>
      <c r="D91" s="36" t="s">
        <v>313</v>
      </c>
    </row>
    <row r="92" spans="2:4">
      <c r="B92" s="24" t="s">
        <v>111</v>
      </c>
      <c r="C92" s="36" t="s">
        <v>314</v>
      </c>
      <c r="D92" s="36" t="s">
        <v>314</v>
      </c>
    </row>
    <row r="93" spans="2:4">
      <c r="B93" s="24" t="s">
        <v>112</v>
      </c>
      <c r="C93" s="36" t="s">
        <v>313</v>
      </c>
      <c r="D93" s="36" t="s">
        <v>313</v>
      </c>
    </row>
    <row r="94" spans="2:4">
      <c r="B94" s="24" t="s">
        <v>113</v>
      </c>
      <c r="C94" s="36" t="s">
        <v>315</v>
      </c>
      <c r="D94" s="36" t="s">
        <v>315</v>
      </c>
    </row>
    <row r="95" spans="2:4">
      <c r="B95" s="24" t="s">
        <v>114</v>
      </c>
      <c r="C95" s="36" t="s">
        <v>316</v>
      </c>
      <c r="D95" s="36" t="s">
        <v>316</v>
      </c>
    </row>
    <row r="96" spans="2:4">
      <c r="C96" s="28" t="s">
        <v>264</v>
      </c>
      <c r="D96" s="28" t="s">
        <v>264</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P9"/>
  <sheetViews>
    <sheetView showGridLines="0" topLeftCell="E1" workbookViewId="0">
      <selection activeCell="J8" sqref="J8"/>
    </sheetView>
  </sheetViews>
  <sheetFormatPr baseColWidth="10" defaultColWidth="9" defaultRowHeight="12.75"/>
  <cols>
    <col min="1" max="1" width="3.125" style="9" customWidth="1"/>
    <col min="2" max="2" width="16.75" style="9" bestFit="1" customWidth="1"/>
    <col min="3" max="3" width="20" style="9" bestFit="1" customWidth="1"/>
    <col min="4" max="16" width="12.625" style="9" customWidth="1"/>
    <col min="17" max="16384" width="9" style="9"/>
  </cols>
  <sheetData>
    <row r="2" spans="2:16">
      <c r="B2" s="6" t="s">
        <v>252</v>
      </c>
      <c r="C2" s="7"/>
      <c r="D2" s="7"/>
      <c r="E2" s="7"/>
      <c r="F2" s="7"/>
      <c r="G2" s="7"/>
      <c r="H2" s="7"/>
      <c r="I2" s="7"/>
      <c r="J2" s="7"/>
      <c r="K2" s="7"/>
      <c r="L2" s="7"/>
      <c r="M2" s="7"/>
      <c r="N2" s="7"/>
      <c r="O2" s="7"/>
      <c r="P2" s="7"/>
    </row>
    <row r="3" spans="2:16">
      <c r="B3" s="17" t="s">
        <v>244</v>
      </c>
      <c r="C3" s="17"/>
      <c r="D3" s="17"/>
      <c r="E3" s="17"/>
      <c r="F3" s="17"/>
      <c r="G3" s="17"/>
      <c r="H3" s="17"/>
      <c r="I3" s="7"/>
      <c r="J3" s="7"/>
      <c r="K3" s="7"/>
      <c r="L3" s="7"/>
      <c r="M3" s="7"/>
      <c r="N3" s="7"/>
      <c r="O3" s="7"/>
      <c r="P3" s="7"/>
    </row>
    <row r="4" spans="2:16">
      <c r="B4" s="10">
        <f>+PORTADA!B21</f>
        <v>44926</v>
      </c>
      <c r="C4" s="17"/>
      <c r="D4" s="17"/>
      <c r="E4" s="17"/>
      <c r="F4" s="17"/>
      <c r="G4" s="17"/>
      <c r="H4" s="17"/>
      <c r="I4" s="7"/>
      <c r="J4" s="7"/>
      <c r="K4" s="7"/>
      <c r="L4" s="7"/>
      <c r="M4" s="7"/>
      <c r="N4" s="7"/>
      <c r="O4" s="7"/>
      <c r="P4" s="7"/>
    </row>
    <row r="5" spans="2:16">
      <c r="B5" s="143" t="s">
        <v>241</v>
      </c>
      <c r="C5" s="17"/>
      <c r="D5" s="17"/>
      <c r="E5" s="17"/>
      <c r="F5" s="17"/>
      <c r="G5" s="17"/>
      <c r="H5" s="17"/>
      <c r="I5" s="7"/>
      <c r="J5" s="7"/>
      <c r="K5" s="7"/>
      <c r="L5" s="7"/>
      <c r="M5" s="7"/>
      <c r="N5" s="7"/>
      <c r="O5" s="7"/>
      <c r="P5" s="7"/>
    </row>
    <row r="7" spans="2:16" s="145" customFormat="1" ht="31.5">
      <c r="B7" s="144" t="s">
        <v>227</v>
      </c>
      <c r="C7" s="144" t="s">
        <v>228</v>
      </c>
      <c r="D7" s="144" t="s">
        <v>229</v>
      </c>
      <c r="E7" s="144" t="s">
        <v>230</v>
      </c>
      <c r="F7" s="144" t="s">
        <v>235</v>
      </c>
      <c r="G7" s="144" t="s">
        <v>234</v>
      </c>
      <c r="H7" s="144" t="s">
        <v>231</v>
      </c>
      <c r="I7" s="144" t="s">
        <v>232</v>
      </c>
      <c r="J7" s="144" t="s">
        <v>236</v>
      </c>
      <c r="K7" s="144" t="s">
        <v>233</v>
      </c>
      <c r="L7" s="144" t="s">
        <v>92</v>
      </c>
      <c r="M7" s="144" t="s">
        <v>290</v>
      </c>
      <c r="N7" s="144" t="s">
        <v>291</v>
      </c>
      <c r="O7" s="144" t="s">
        <v>292</v>
      </c>
      <c r="P7" s="144" t="s">
        <v>237</v>
      </c>
    </row>
    <row r="8" spans="2:16" s="165" customFormat="1">
      <c r="B8" s="161" t="s">
        <v>267</v>
      </c>
      <c r="C8" s="162" t="s">
        <v>268</v>
      </c>
      <c r="D8" s="162" t="s">
        <v>307</v>
      </c>
      <c r="E8" s="163" t="s">
        <v>270</v>
      </c>
      <c r="F8" s="164">
        <v>44824</v>
      </c>
      <c r="G8" s="162" t="s">
        <v>269</v>
      </c>
      <c r="H8" s="161" t="s">
        <v>271</v>
      </c>
      <c r="I8" s="167">
        <v>80568.043591263631</v>
      </c>
      <c r="J8" s="168">
        <v>80000</v>
      </c>
      <c r="K8" s="168">
        <f>+I8</f>
        <v>80568.043591263631</v>
      </c>
      <c r="L8" s="168">
        <f>+I8</f>
        <v>80568.043591263631</v>
      </c>
      <c r="M8" s="191" t="s">
        <v>269</v>
      </c>
      <c r="N8" s="166">
        <v>100</v>
      </c>
      <c r="O8" s="166">
        <v>100</v>
      </c>
      <c r="P8" s="191">
        <v>100</v>
      </c>
    </row>
    <row r="9" spans="2:16">
      <c r="B9" s="7"/>
      <c r="C9" s="7"/>
      <c r="D9" s="7"/>
      <c r="E9" s="7"/>
      <c r="F9" s="7"/>
      <c r="G9" s="7"/>
      <c r="H9" s="7"/>
      <c r="I9" s="7"/>
      <c r="J9" s="7"/>
      <c r="K9" s="7"/>
      <c r="L9" s="7"/>
      <c r="M9" s="7"/>
      <c r="N9" s="7"/>
      <c r="O9" s="7"/>
      <c r="P9"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46"/>
  <sheetViews>
    <sheetView showGridLines="0" topLeftCell="A40" workbookViewId="0">
      <selection activeCell="Q32" sqref="Q32"/>
    </sheetView>
  </sheetViews>
  <sheetFormatPr baseColWidth="10" defaultColWidth="8.75" defaultRowHeight="15"/>
  <cols>
    <col min="1" max="1" width="3.125" style="197" customWidth="1"/>
    <col min="2" max="2" width="43.375" style="197" customWidth="1"/>
    <col min="3" max="3" width="7.875" style="197" customWidth="1"/>
    <col min="4" max="5" width="19.5" style="197" customWidth="1"/>
    <col min="6" max="13" width="8.75" style="197"/>
    <col min="14" max="14" width="3.125" style="197" customWidth="1"/>
    <col min="15" max="16384" width="8.75" style="197"/>
  </cols>
  <sheetData>
    <row r="2" spans="2:13">
      <c r="B2" s="169" t="s">
        <v>252</v>
      </c>
      <c r="C2" s="265"/>
      <c r="D2" s="265"/>
      <c r="E2" s="265"/>
      <c r="F2" s="265"/>
      <c r="G2" s="265"/>
      <c r="H2" s="265"/>
      <c r="I2" s="265"/>
      <c r="J2" s="265"/>
      <c r="K2" s="265"/>
      <c r="L2" s="265"/>
      <c r="M2" s="265"/>
    </row>
    <row r="3" spans="2:13">
      <c r="B3" s="169" t="s">
        <v>243</v>
      </c>
      <c r="C3" s="266"/>
      <c r="D3" s="266"/>
      <c r="E3" s="266"/>
      <c r="F3" s="266"/>
      <c r="G3" s="266"/>
      <c r="H3" s="266"/>
      <c r="I3" s="266"/>
      <c r="J3" s="266"/>
      <c r="K3" s="266"/>
      <c r="L3" s="266"/>
      <c r="M3" s="266"/>
    </row>
    <row r="4" spans="2:13">
      <c r="B4" s="170">
        <f>+PORTADA!B21</f>
        <v>44926</v>
      </c>
      <c r="C4" s="266"/>
      <c r="D4" s="266"/>
      <c r="E4" s="266"/>
      <c r="F4" s="266"/>
      <c r="G4" s="266"/>
      <c r="H4" s="266"/>
      <c r="I4" s="266"/>
      <c r="J4" s="266"/>
      <c r="K4" s="266"/>
      <c r="L4" s="266"/>
      <c r="M4" s="266"/>
    </row>
    <row r="5" spans="2:13">
      <c r="B5" s="170"/>
      <c r="C5" s="266"/>
      <c r="D5" s="266"/>
      <c r="E5" s="266"/>
      <c r="F5" s="266"/>
      <c r="G5" s="266"/>
      <c r="H5" s="266"/>
      <c r="I5" s="266"/>
      <c r="J5" s="266"/>
      <c r="K5" s="266"/>
      <c r="L5" s="266"/>
      <c r="M5" s="266"/>
    </row>
    <row r="6" spans="2:13">
      <c r="B6" s="171" t="s">
        <v>283</v>
      </c>
      <c r="C6" s="266"/>
      <c r="D6" s="266"/>
      <c r="E6" s="266"/>
      <c r="F6" s="266"/>
      <c r="G6" s="266"/>
      <c r="H6" s="266"/>
      <c r="I6" s="266"/>
      <c r="J6" s="266"/>
      <c r="K6" s="266"/>
      <c r="L6" s="266"/>
      <c r="M6" s="266"/>
    </row>
    <row r="7" spans="2:13">
      <c r="B7" s="170"/>
      <c r="C7" s="266"/>
      <c r="D7" s="56">
        <f>PORTADA!B21</f>
        <v>44926</v>
      </c>
      <c r="E7" s="56">
        <v>44561</v>
      </c>
      <c r="F7" s="266"/>
      <c r="G7" s="266"/>
      <c r="H7" s="266"/>
      <c r="I7" s="266"/>
      <c r="J7" s="266"/>
      <c r="K7" s="266"/>
      <c r="L7" s="266"/>
      <c r="M7" s="266"/>
    </row>
    <row r="8" spans="2:13">
      <c r="C8" s="266"/>
      <c r="D8" s="266"/>
      <c r="E8" s="266"/>
      <c r="F8" s="266"/>
      <c r="G8" s="266"/>
      <c r="H8" s="266"/>
      <c r="I8" s="266"/>
      <c r="J8" s="266"/>
      <c r="K8" s="266"/>
      <c r="L8" s="266"/>
      <c r="M8" s="266"/>
    </row>
    <row r="9" spans="2:13">
      <c r="B9" s="185" t="s">
        <v>284</v>
      </c>
      <c r="C9" s="186"/>
      <c r="D9" s="187">
        <f>+D24</f>
        <v>588.04</v>
      </c>
      <c r="E9" s="188">
        <f>+E29</f>
        <v>0</v>
      </c>
      <c r="F9" s="266"/>
      <c r="G9" s="266"/>
      <c r="H9" s="266"/>
      <c r="I9" s="266"/>
      <c r="J9" s="266"/>
      <c r="K9" s="266"/>
      <c r="L9" s="266"/>
      <c r="M9" s="266"/>
    </row>
    <row r="10" spans="2:13">
      <c r="B10" s="177" t="s">
        <v>285</v>
      </c>
      <c r="C10" s="175"/>
      <c r="D10" s="267">
        <f>-D28</f>
        <v>-15.6</v>
      </c>
      <c r="E10" s="268">
        <f>-E28</f>
        <v>0</v>
      </c>
      <c r="F10" s="266"/>
      <c r="G10" s="266"/>
      <c r="H10" s="266"/>
      <c r="I10" s="266"/>
      <c r="J10" s="266"/>
      <c r="K10" s="266"/>
      <c r="L10" s="266"/>
      <c r="M10" s="266"/>
    </row>
    <row r="11" spans="2:13">
      <c r="B11" s="189" t="s">
        <v>286</v>
      </c>
      <c r="C11" s="179"/>
      <c r="D11" s="190">
        <f>+D9+D10</f>
        <v>572.43999999999994</v>
      </c>
      <c r="E11" s="190">
        <f>+E9-E10</f>
        <v>0</v>
      </c>
      <c r="F11" s="266"/>
      <c r="G11" s="266"/>
      <c r="H11" s="266"/>
      <c r="I11" s="266"/>
      <c r="J11" s="266"/>
      <c r="K11" s="266"/>
      <c r="L11" s="266"/>
      <c r="M11" s="266"/>
    </row>
    <row r="12" spans="2:13">
      <c r="B12" s="177" t="s">
        <v>309</v>
      </c>
      <c r="C12" s="175"/>
      <c r="D12" s="158">
        <f>-D37</f>
        <v>0</v>
      </c>
      <c r="E12" s="71">
        <f>-E37</f>
        <v>0</v>
      </c>
      <c r="F12" s="266"/>
      <c r="G12" s="266"/>
      <c r="H12" s="266"/>
      <c r="I12" s="266"/>
      <c r="J12" s="266"/>
      <c r="K12" s="266"/>
      <c r="L12" s="266"/>
      <c r="M12" s="266"/>
    </row>
    <row r="13" spans="2:13">
      <c r="B13" s="177" t="s">
        <v>310</v>
      </c>
      <c r="C13" s="175"/>
      <c r="D13" s="158">
        <f>-D45</f>
        <v>0</v>
      </c>
      <c r="E13" s="71">
        <v>0</v>
      </c>
      <c r="F13" s="266"/>
      <c r="G13" s="266"/>
      <c r="H13" s="266"/>
      <c r="I13" s="266"/>
      <c r="J13" s="266"/>
      <c r="K13" s="266"/>
      <c r="L13" s="266"/>
      <c r="M13" s="266"/>
    </row>
    <row r="14" spans="2:13">
      <c r="B14" s="189" t="s">
        <v>311</v>
      </c>
      <c r="C14" s="179"/>
      <c r="D14" s="190">
        <f>+D11+D12+D13</f>
        <v>572.43999999999994</v>
      </c>
      <c r="E14" s="190">
        <f>+E11+E12+E13</f>
        <v>0</v>
      </c>
      <c r="F14" s="266"/>
      <c r="G14" s="266"/>
      <c r="H14" s="266"/>
      <c r="I14" s="266"/>
      <c r="J14" s="266"/>
      <c r="K14" s="266"/>
      <c r="L14" s="266"/>
      <c r="M14" s="266"/>
    </row>
    <row r="15" spans="2:13">
      <c r="B15" s="170"/>
      <c r="C15" s="266"/>
      <c r="D15" s="266"/>
      <c r="E15" s="266"/>
      <c r="F15" s="266"/>
      <c r="G15" s="266"/>
      <c r="H15" s="266"/>
      <c r="I15" s="266"/>
      <c r="J15" s="266"/>
      <c r="K15" s="266"/>
      <c r="L15" s="266"/>
      <c r="M15" s="266"/>
    </row>
    <row r="16" spans="2:13">
      <c r="B16" s="171" t="s">
        <v>287</v>
      </c>
    </row>
    <row r="18" spans="2:13">
      <c r="B18" s="67"/>
      <c r="C18" s="55" t="s">
        <v>48</v>
      </c>
      <c r="D18" s="56">
        <f>+D7</f>
        <v>44926</v>
      </c>
      <c r="E18" s="56">
        <f>E7</f>
        <v>44561</v>
      </c>
      <c r="F18" s="266"/>
      <c r="G18" s="266"/>
      <c r="H18" s="266"/>
      <c r="I18" s="266"/>
      <c r="J18" s="266"/>
      <c r="K18" s="266"/>
      <c r="L18" s="266"/>
      <c r="M18" s="266"/>
    </row>
    <row r="19" spans="2:13">
      <c r="B19" s="67"/>
      <c r="C19" s="55"/>
      <c r="D19" s="56"/>
      <c r="E19" s="57"/>
    </row>
    <row r="20" spans="2:13">
      <c r="B20" s="51" t="s">
        <v>178</v>
      </c>
      <c r="C20" s="52"/>
      <c r="D20" s="53"/>
      <c r="E20" s="54"/>
    </row>
    <row r="21" spans="2:13">
      <c r="B21" s="70" t="s">
        <v>179</v>
      </c>
      <c r="C21" s="141">
        <v>5.6</v>
      </c>
      <c r="D21" s="158">
        <f>+'ESTADO DE INGRESOS Y EGRESOS'!D10</f>
        <v>588.04</v>
      </c>
      <c r="E21" s="71">
        <v>0</v>
      </c>
    </row>
    <row r="22" spans="2:13">
      <c r="B22" s="73" t="s">
        <v>180</v>
      </c>
      <c r="C22" s="141">
        <v>5.7</v>
      </c>
      <c r="D22" s="71">
        <f>+'ESTADO DE INGRESOS Y EGRESOS'!D11</f>
        <v>0</v>
      </c>
      <c r="E22" s="71">
        <v>0</v>
      </c>
    </row>
    <row r="23" spans="2:13">
      <c r="B23" s="70" t="s">
        <v>182</v>
      </c>
      <c r="C23" s="141">
        <v>5.8</v>
      </c>
      <c r="D23" s="158">
        <f>+'ESTADO DE INGRESOS Y EGRESOS'!D12</f>
        <v>0</v>
      </c>
      <c r="E23" s="71">
        <v>0</v>
      </c>
    </row>
    <row r="24" spans="2:13" ht="15.75" thickBot="1">
      <c r="B24" s="75" t="s">
        <v>59</v>
      </c>
      <c r="C24" s="76"/>
      <c r="D24" s="156">
        <f>+SUM(D21:D23)</f>
        <v>588.04</v>
      </c>
      <c r="E24" s="77">
        <f>+SUM(E21:E23)</f>
        <v>0</v>
      </c>
    </row>
    <row r="25" spans="2:13" ht="15.75" thickTop="1">
      <c r="B25" s="51" t="s">
        <v>60</v>
      </c>
      <c r="C25" s="52"/>
      <c r="D25" s="53"/>
      <c r="E25" s="54"/>
    </row>
    <row r="26" spans="2:13">
      <c r="B26" s="83" t="s">
        <v>185</v>
      </c>
      <c r="C26" s="141">
        <v>5.9</v>
      </c>
      <c r="D26" s="155">
        <f>+'ESTADO DE INGRESOS Y EGRESOS'!D17</f>
        <v>15.6</v>
      </c>
      <c r="E26" s="71">
        <v>0</v>
      </c>
    </row>
    <row r="27" spans="2:13">
      <c r="B27" s="83" t="s">
        <v>186</v>
      </c>
      <c r="C27" s="142">
        <v>5.0999999999999996</v>
      </c>
      <c r="D27" s="155">
        <f>+'ESTADO DE INGRESOS Y EGRESOS'!D18</f>
        <v>0</v>
      </c>
      <c r="E27" s="71">
        <v>0</v>
      </c>
    </row>
    <row r="28" spans="2:13" ht="15.75" thickBot="1">
      <c r="B28" s="85" t="s">
        <v>61</v>
      </c>
      <c r="C28" s="76"/>
      <c r="D28" s="156">
        <f>+SUM(D26:D27)</f>
        <v>15.6</v>
      </c>
      <c r="E28" s="77">
        <f>+SUM(E26:E27)</f>
        <v>0</v>
      </c>
    </row>
    <row r="29" spans="2:13" ht="15.75" thickTop="1">
      <c r="B29" s="97" t="s">
        <v>280</v>
      </c>
      <c r="C29" s="98"/>
      <c r="D29" s="157">
        <f>+D24-D28</f>
        <v>572.43999999999994</v>
      </c>
      <c r="E29" s="99">
        <f>+E24-E28</f>
        <v>0</v>
      </c>
    </row>
    <row r="31" spans="2:13">
      <c r="B31" s="171" t="s">
        <v>288</v>
      </c>
    </row>
    <row r="33" spans="2:5">
      <c r="B33" s="51" t="s">
        <v>73</v>
      </c>
      <c r="C33" s="174"/>
      <c r="D33" s="172">
        <v>44926</v>
      </c>
      <c r="E33" s="173">
        <v>44561</v>
      </c>
    </row>
    <row r="34" spans="2:5">
      <c r="B34" s="182" t="s">
        <v>269</v>
      </c>
      <c r="C34" s="175"/>
      <c r="D34" s="158">
        <v>0</v>
      </c>
      <c r="E34" s="71">
        <v>0</v>
      </c>
    </row>
    <row r="35" spans="2:5">
      <c r="B35" s="182" t="s">
        <v>269</v>
      </c>
      <c r="C35" s="175"/>
      <c r="D35" s="71">
        <v>0</v>
      </c>
      <c r="E35" s="71">
        <v>0</v>
      </c>
    </row>
    <row r="36" spans="2:5">
      <c r="B36" s="183" t="s">
        <v>269</v>
      </c>
      <c r="C36" s="179"/>
      <c r="D36" s="180">
        <v>0</v>
      </c>
      <c r="E36" s="181">
        <v>0</v>
      </c>
    </row>
    <row r="37" spans="2:5" ht="15.75" thickBot="1">
      <c r="B37" s="178" t="s">
        <v>281</v>
      </c>
      <c r="C37" s="176"/>
      <c r="D37" s="156">
        <f>+SUM(D34:D36)</f>
        <v>0</v>
      </c>
      <c r="E37" s="77">
        <f>+SUM(E34:E36)</f>
        <v>0</v>
      </c>
    </row>
    <row r="38" spans="2:5" ht="15.75" thickTop="1"/>
    <row r="39" spans="2:5">
      <c r="B39" s="171" t="s">
        <v>289</v>
      </c>
    </row>
    <row r="41" spans="2:5">
      <c r="B41" s="51" t="s">
        <v>73</v>
      </c>
      <c r="C41" s="174"/>
      <c r="D41" s="172">
        <f>D33</f>
        <v>44926</v>
      </c>
      <c r="E41" s="173">
        <f>E33</f>
        <v>44561</v>
      </c>
    </row>
    <row r="42" spans="2:5">
      <c r="B42" s="184" t="s">
        <v>269</v>
      </c>
      <c r="C42" s="175"/>
      <c r="D42" s="158">
        <v>0</v>
      </c>
      <c r="E42" s="71">
        <v>0</v>
      </c>
    </row>
    <row r="43" spans="2:5">
      <c r="B43" s="182" t="s">
        <v>269</v>
      </c>
      <c r="C43" s="175"/>
      <c r="D43" s="71">
        <v>0</v>
      </c>
      <c r="E43" s="71">
        <v>0</v>
      </c>
    </row>
    <row r="44" spans="2:5">
      <c r="B44" s="183" t="s">
        <v>269</v>
      </c>
      <c r="C44" s="179"/>
      <c r="D44" s="180">
        <v>0</v>
      </c>
      <c r="E44" s="181">
        <v>0</v>
      </c>
    </row>
    <row r="45" spans="2:5" ht="15.75" thickBot="1">
      <c r="B45" s="178" t="s">
        <v>282</v>
      </c>
      <c r="C45" s="176"/>
      <c r="D45" s="156">
        <f>+SUM(D42:D44)</f>
        <v>0</v>
      </c>
      <c r="E45" s="77">
        <f>+SUM(E42:E44)</f>
        <v>0</v>
      </c>
    </row>
    <row r="46" spans="2:5" ht="15.75" thickTop="1"/>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2sYfxw/74oJJqkmqB/zi3Mx9h9k6Fha6gFbv8wI5uBE=</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k58rpu3XGUp4ooaeFz3gM22ahMJRNKAJC712uS7wRDY=</DigestValue>
    </Reference>
    <Reference Type="http://www.w3.org/2000/09/xmldsig#Object" URI="#idValidSigLnImg">
      <DigestMethod Algorithm="http://www.w3.org/2001/04/xmlenc#sha256"/>
      <DigestValue>4JPnGrsTTwEkxYSldvPO3Ed4g+Mtn4J0kMXkiFXdPyI=</DigestValue>
    </Reference>
    <Reference Type="http://www.w3.org/2000/09/xmldsig#Object" URI="#idInvalidSigLnImg">
      <DigestMethod Algorithm="http://www.w3.org/2001/04/xmlenc#sha256"/>
      <DigestValue>tck/0qRd85tMx69FWQbgCatG+zI7YgW71dr9hbNELgE=</DigestValue>
    </Reference>
  </SignedInfo>
  <SignatureValue>JLemy8YlCF7R+C/oEg/UrZuIhxgFVarTwCEwXhSk1nrFaI313WR8HVwBJa+Q4blpHJ8QzPohP5/L
ah6Gl686/P/mfknnvfaNswzTknytablrWcGP4xuKEFUokZHaKDrRgcUuYIRz1UV+QKvolYbC8bP9
D/QW5QPLeAef10e2sOBBpi0+m3KZj8YAnpEhAnYOIpDNV0XNJD25V5Nq48u2RG+S9GgjhCUcLp6K
1S0WDg/vgLHLjGRRsm9vc09qsxeGLpZXcRPEIbrxaPI7VEk7gV5+bfZ7rtovttMWkmDP52WuwubV
yTXg6mLkmdntaEmhh8Dn902Ad7M02Tujzgc74g==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Gt/8VlCDnAAPHtjq2ve3OXCyZdb1VBX+CrkrLiU+HZk=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eJE/0UvBAkSyjjylpRhFJCNOBJ3oAUgJ16Mkuqjw9kg=</DigestValue>
      </Reference>
      <Reference URI="/xl/media/image4.emf?ContentType=image/x-emf">
        <DigestMethod Algorithm="http://www.w3.org/2001/04/xmlenc#sha256"/>
        <DigestValue>YL36lTlHHzKwNBcLwploh8yG67kryXws4DDvvfQLeMQ=</DigestValue>
      </Reference>
      <Reference URI="/xl/media/image5.emf?ContentType=image/x-emf">
        <DigestMethod Algorithm="http://www.w3.org/2001/04/xmlenc#sha256"/>
        <DigestValue>YuDNcJZgMfwhqoq0Srn7zxouPqJ37kghDIyFyX2xPYY=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T82UIT/Y0CpYnUNiXJtCE1lAK7fkjObvt+uF1I2fvQQ=</DigestValue>
      </Reference>
      <Reference URI="/xl/styles.xml?ContentType=application/vnd.openxmlformats-officedocument.spreadsheetml.styles+xml">
        <DigestMethod Algorithm="http://www.w3.org/2001/04/xmlenc#sha256"/>
        <DigestValue>OtJjm8vaP2I4EpXg4vxZihHZT8u/fuQJnl1bTSvlVhM=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nw5L9ouIYtCQGmX/KyF1Ca4EPS9spv8Ofq47ZAgUgnc=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vqpyiZmvMX7wef9L/mIPdFNloLlPyNL1Y3IcW67M2Ds=</DigestValue>
      </Reference>
      <Reference URI="/xl/worksheets/sheet2.xml?ContentType=application/vnd.openxmlformats-officedocument.spreadsheetml.worksheet+xml">
        <DigestMethod Algorithm="http://www.w3.org/2001/04/xmlenc#sha256"/>
        <DigestValue>cMCAPJcbCh69m1i/7pmMiE5w718QaqBlBUZhh6A8FWc=</DigestValue>
      </Reference>
      <Reference URI="/xl/worksheets/sheet3.xml?ContentType=application/vnd.openxmlformats-officedocument.spreadsheetml.worksheet+xml">
        <DigestMethod Algorithm="http://www.w3.org/2001/04/xmlenc#sha256"/>
        <DigestValue>NGvzBBivwjKeU4CJ8XnuR3lpQcMU4KNHR01E2iumuWw=</DigestValue>
      </Reference>
      <Reference URI="/xl/worksheets/sheet4.xml?ContentType=application/vnd.openxmlformats-officedocument.spreadsheetml.worksheet+xml">
        <DigestMethod Algorithm="http://www.w3.org/2001/04/xmlenc#sha256"/>
        <DigestValue>WeLHz6F8gnsyBDXpYHrR6SxcvR+7e/ryuYo/7SiOq+g=</DigestValue>
      </Reference>
      <Reference URI="/xl/worksheets/sheet5.xml?ContentType=application/vnd.openxmlformats-officedocument.spreadsheetml.worksheet+xml">
        <DigestMethod Algorithm="http://www.w3.org/2001/04/xmlenc#sha256"/>
        <DigestValue>nX3QE+LjLhKThUEMt5eZ8zj+zybD3YX4U1MtkCV+fDQ=</DigestValue>
      </Reference>
      <Reference URI="/xl/worksheets/sheet6.xml?ContentType=application/vnd.openxmlformats-officedocument.spreadsheetml.worksheet+xml">
        <DigestMethod Algorithm="http://www.w3.org/2001/04/xmlenc#sha256"/>
        <DigestValue>zndWRjOfmrm2EAznOsWnpIvL7KhpZR8+ilLttNs0TJc=</DigestValue>
      </Reference>
      <Reference URI="/xl/worksheets/sheet7.xml?ContentType=application/vnd.openxmlformats-officedocument.spreadsheetml.worksheet+xml">
        <DigestMethod Algorithm="http://www.w3.org/2001/04/xmlenc#sha256"/>
        <DigestValue>dirUMmKGho7yv26oz4EeUfyRMtEfUqxTurmLk5gqhtM=</DigestValue>
      </Reference>
      <Reference URI="/xl/worksheets/sheet8.xml?ContentType=application/vnd.openxmlformats-officedocument.spreadsheetml.worksheet+xml">
        <DigestMethod Algorithm="http://www.w3.org/2001/04/xmlenc#sha256"/>
        <DigestValue>pvlBmuihC+TNgAmEUp12EZaZHbIkmGSGvL5J9BBl/hM=</DigestValue>
      </Reference>
      <Reference URI="/xl/worksheets/sheet9.xml?ContentType=application/vnd.openxmlformats-officedocument.spreadsheetml.worksheet+xml">
        <DigestMethod Algorithm="http://www.w3.org/2001/04/xmlenc#sha256"/>
        <DigestValue>/x7OHkZkvOnoxwP+JxBNDcIDd6h0BXTeojoIeOo4/fM=</DigestValue>
      </Reference>
    </Manifest>
    <SignatureProperties>
      <SignatureProperty Id="idSignatureTime" Target="#idPackageSignature">
        <mdssi:SignatureTime xmlns:mdssi="http://schemas.openxmlformats.org/package/2006/digital-signature">
          <mdssi:Format>YYYY-MM-DDThh:mm:ssTZD</mdssi:Format>
          <mdssi:Value>2023-03-31T20:48:28Z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2023-03-31T20:48:28Z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dcAE1LoBAAAAAAAAAAAAAFw5NV/jYwAAzwAAAAAAAAAAAAAAAAAAAGDxCMy6AQAACwAAAAAAAABh8QjMugEAACQAAAAAAAAABgAAAAAAAACAAQAAAAAAAKC/DxCVAAAAAAAAAAAAAAAQEYaN/n8AAEBlgsT+fwAARz5rxAAAAADI0I3E/n8AAAAAAAAAAAAAJQAAAAAAAAAzP6nH/n8AAAAAAAAAAAAAAAAAAAAAAAATnpCVlOYAALBbBNQAAAAA6BI7jf5/AADw////AAAAAKBdfb+6AQAAWLsPEJUAAAAAAAAAAAAAAAkAAAAAAAAAAAAAAAAAAAB8ug8Q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mOQGLKh3/QDezdnMQRvDtoiM0MKD9V67wMRjpDsv3yc=</DigestValue>
    </Reference>
    <Reference Type="http://www.w3.org/2000/09/xmldsig#Object" URI="#idOfficeObject">
      <DigestMethod Algorithm="http://www.w3.org/2001/04/xmlenc#sha256"/>
      <DigestValue>f0Rn8b3CuRML0uPVelwvr0iN++xkGo5+dT565ZC7Ah0=</DigestValue>
    </Reference>
    <Reference Type="http://uri.etsi.org/01903#SignedProperties" URI="#idSignedProperties">
      <Transforms>
        <Transform Algorithm="http://www.w3.org/TR/2001/REC-xml-c14n-20010315"/>
      </Transforms>
      <DigestMethod Algorithm="http://www.w3.org/2001/04/xmlenc#sha256"/>
      <DigestValue>BSNG6Gbj53XG7TVw3TxGFzwEjVFeZbncx4zKTM/hTRY=</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UwfHDRGZzTSLFgBEF1K7gLzr8zCguz3e5t+wDxZGIyo=</DigestValue>
    </Reference>
  </SignedInfo>
  <SignatureValue>SwGSIOIOp8jztlca/wrDExYPRKf7ODhMkK8n5D4jKN0vSaskVhA3ViROrpY/rJXDQzTszkrzBZFm
PhOgAw90DtCOX5jrKn4SLGRi0XFuWDwdUCucRoItw9UYIDGar9hp029BJgfLLn8hGESTrVPom9Pr
5zBm5viPuPJs/pVPQuTfGDsN7qyDTQXSesx6zZDgNOdUVE2FcwR6vX+6aJgQnO61CJ2yd9x4QfIq
plV3BhgcJat4afkjUCEOW0SKRORFig9DM2deQd61JYj2ziDEdH/3hzztN4+oFnNprtz1qV2zm4cd
PAyb99FEKa76ZTHBlVTUcsQH7UbL0/Uyl7P4xw==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Gt/8VlCDnAAPHtjq2ve3OXCyZdb1VBX+CrkrLiU+HZk=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eJE/0UvBAkSyjjylpRhFJCNOBJ3oAUgJ16Mkuqjw9kg=</DigestValue>
      </Reference>
      <Reference URI="/xl/media/image4.emf?ContentType=image/x-emf">
        <DigestMethod Algorithm="http://www.w3.org/2001/04/xmlenc#sha256"/>
        <DigestValue>YL36lTlHHzKwNBcLwploh8yG67kryXws4DDvvfQLeMQ=</DigestValue>
      </Reference>
      <Reference URI="/xl/media/image5.emf?ContentType=image/x-emf">
        <DigestMethod Algorithm="http://www.w3.org/2001/04/xmlenc#sha256"/>
        <DigestValue>YuDNcJZgMfwhqoq0Srn7zxouPqJ37kghDIyFyX2xPYY=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T82UIT/Y0CpYnUNiXJtCE1lAK7fkjObvt+uF1I2fvQQ=</DigestValue>
      </Reference>
      <Reference URI="/xl/styles.xml?ContentType=application/vnd.openxmlformats-officedocument.spreadsheetml.styles+xml">
        <DigestMethod Algorithm="http://www.w3.org/2001/04/xmlenc#sha256"/>
        <DigestValue>OtJjm8vaP2I4EpXg4vxZihHZT8u/fuQJnl1bTSvlVhM=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nw5L9ouIYtCQGmX/KyF1Ca4EPS9spv8Ofq47ZAgUgnc=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vqpyiZmvMX7wef9L/mIPdFNloLlPyNL1Y3IcW67M2Ds=</DigestValue>
      </Reference>
      <Reference URI="/xl/worksheets/sheet2.xml?ContentType=application/vnd.openxmlformats-officedocument.spreadsheetml.worksheet+xml">
        <DigestMethod Algorithm="http://www.w3.org/2001/04/xmlenc#sha256"/>
        <DigestValue>cMCAPJcbCh69m1i/7pmMiE5w718QaqBlBUZhh6A8FWc=</DigestValue>
      </Reference>
      <Reference URI="/xl/worksheets/sheet3.xml?ContentType=application/vnd.openxmlformats-officedocument.spreadsheetml.worksheet+xml">
        <DigestMethod Algorithm="http://www.w3.org/2001/04/xmlenc#sha256"/>
        <DigestValue>NGvzBBivwjKeU4CJ8XnuR3lpQcMU4KNHR01E2iumuWw=</DigestValue>
      </Reference>
      <Reference URI="/xl/worksheets/sheet4.xml?ContentType=application/vnd.openxmlformats-officedocument.spreadsheetml.worksheet+xml">
        <DigestMethod Algorithm="http://www.w3.org/2001/04/xmlenc#sha256"/>
        <DigestValue>WeLHz6F8gnsyBDXpYHrR6SxcvR+7e/ryuYo/7SiOq+g=</DigestValue>
      </Reference>
      <Reference URI="/xl/worksheets/sheet5.xml?ContentType=application/vnd.openxmlformats-officedocument.spreadsheetml.worksheet+xml">
        <DigestMethod Algorithm="http://www.w3.org/2001/04/xmlenc#sha256"/>
        <DigestValue>nX3QE+LjLhKThUEMt5eZ8zj+zybD3YX4U1MtkCV+fDQ=</DigestValue>
      </Reference>
      <Reference URI="/xl/worksheets/sheet6.xml?ContentType=application/vnd.openxmlformats-officedocument.spreadsheetml.worksheet+xml">
        <DigestMethod Algorithm="http://www.w3.org/2001/04/xmlenc#sha256"/>
        <DigestValue>zndWRjOfmrm2EAznOsWnpIvL7KhpZR8+ilLttNs0TJc=</DigestValue>
      </Reference>
      <Reference URI="/xl/worksheets/sheet7.xml?ContentType=application/vnd.openxmlformats-officedocument.spreadsheetml.worksheet+xml">
        <DigestMethod Algorithm="http://www.w3.org/2001/04/xmlenc#sha256"/>
        <DigestValue>dirUMmKGho7yv26oz4EeUfyRMtEfUqxTurmLk5gqhtM=</DigestValue>
      </Reference>
      <Reference URI="/xl/worksheets/sheet8.xml?ContentType=application/vnd.openxmlformats-officedocument.spreadsheetml.worksheet+xml">
        <DigestMethod Algorithm="http://www.w3.org/2001/04/xmlenc#sha256"/>
        <DigestValue>pvlBmuihC+TNgAmEUp12EZaZHbIkmGSGvL5J9BBl/hM=</DigestValue>
      </Reference>
      <Reference URI="/xl/worksheets/sheet9.xml?ContentType=application/vnd.openxmlformats-officedocument.spreadsheetml.worksheet+xml">
        <DigestMethod Algorithm="http://www.w3.org/2001/04/xmlenc#sha256"/>
        <DigestValue>/x7OHkZkvOnoxwP+JxBNDcIDd6h0BXTeojoIeOo4/fM=</DigestValue>
      </Reference>
    </Manifest>
    <SignatureProperties>
      <SignatureProperty Id="idSignatureTime" Target="#idPackageSignature">
        <mdssi:SignatureTime xmlns:mdssi="http://schemas.openxmlformats.org/package/2006/digital-signature">
          <mdssi:Format>YYYY-MM-DDThh:mm:ssTZD</mdssi:Format>
          <mdssi:Value>2023-03-31T21:15:45Z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16.0.16130/24</OfficeVersion>
          <ApplicationVersion>16.0.16130</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2023-03-31T21:15:45Z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YUwux17pnxbZ2+lD6cWmFL+f+AcBCRXglnA3IlcG0/M=</DigestValue>
    </Reference>
    <Reference Type="http://www.w3.org/2000/09/xmldsig#Object" URI="#idOfficeObject">
      <DigestMethod Algorithm="http://www.w3.org/2001/04/xmlenc#sha256"/>
      <DigestValue>7W7XQ1hTxRE/R5yUseujUZz4T7rHXZNUcw/SCVqGrRc=</DigestValue>
    </Reference>
    <Reference Type="http://uri.etsi.org/01903#SignedProperties" URI="#idSignedProperties">
      <Transforms>
        <Transform Algorithm="http://www.w3.org/TR/2001/REC-xml-c14n-20010315"/>
      </Transforms>
      <DigestMethod Algorithm="http://www.w3.org/2001/04/xmlenc#sha256"/>
      <DigestValue>XWLGSFf9z0BbeLO6dzBROcH7/T/Lf77WdRPXZxXawfQ=</DigestValue>
    </Reference>
    <Reference Type="http://www.w3.org/2000/09/xmldsig#Object" URI="#idValidSigLnImg">
      <DigestMethod Algorithm="http://www.w3.org/2001/04/xmlenc#sha256"/>
      <DigestValue>0CMgDr9TjA7PsoHhJDf4vFDyVw/TWPOY9KO0K2JSC7Y=</DigestValue>
    </Reference>
    <Reference Type="http://www.w3.org/2000/09/xmldsig#Object" URI="#idInvalidSigLnImg">
      <DigestMethod Algorithm="http://www.w3.org/2001/04/xmlenc#sha256"/>
      <DigestValue>/HYuqAc6eB8h/3xGT34yKwuFKAHeqHitmEbsiJHvggA=</DigestValue>
    </Reference>
  </SignedInfo>
  <SignatureValue>obclyblrxO4TZjNvtF2r7szHaMTLRLiojJbSYAssyDXtLS3dW9PZQ8aWR77reM6U16COWe7U1XxK
xNt6moCGgVJ2vkWx9uBpGowLic+DSaa9n4sYuChcE6+EKfAp/zQje6V4rHRKTttL5jyv24ibELJf
2mU1vnqqFOdyn8Vh5VW24Z+x26Vn50TYEBRM525rCsPd+y872UAh6Qu8+/bU1dbPyYK/OqZnWf1P
X9HGgzuWaixAVrssPwii6J6zgCfNIXsDi/yYJ6uw0E7wDX4e0bOEmXrR62O/E9GyIrVSLkjha3dg
K4xSKGvMQjZ0BtSyv/uCAvsFVvZOG2cqbXXrdA==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Gt/8VlCDnAAPHtjq2ve3OXCyZdb1VBX+CrkrLiU+HZk=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eJE/0UvBAkSyjjylpRhFJCNOBJ3oAUgJ16Mkuqjw9kg=</DigestValue>
      </Reference>
      <Reference URI="/xl/media/image4.emf?ContentType=image/x-emf">
        <DigestMethod Algorithm="http://www.w3.org/2001/04/xmlenc#sha256"/>
        <DigestValue>YL36lTlHHzKwNBcLwploh8yG67kryXws4DDvvfQLeMQ=</DigestValue>
      </Reference>
      <Reference URI="/xl/media/image5.emf?ContentType=image/x-emf">
        <DigestMethod Algorithm="http://www.w3.org/2001/04/xmlenc#sha256"/>
        <DigestValue>YuDNcJZgMfwhqoq0Srn7zxouPqJ37kghDIyFyX2xPYY=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T82UIT/Y0CpYnUNiXJtCE1lAK7fkjObvt+uF1I2fvQQ=</DigestValue>
      </Reference>
      <Reference URI="/xl/styles.xml?ContentType=application/vnd.openxmlformats-officedocument.spreadsheetml.styles+xml">
        <DigestMethod Algorithm="http://www.w3.org/2001/04/xmlenc#sha256"/>
        <DigestValue>OtJjm8vaP2I4EpXg4vxZihHZT8u/fuQJnl1bTSvlVhM=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nw5L9ouIYtCQGmX/KyF1Ca4EPS9spv8Ofq47ZAgUgnc=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vqpyiZmvMX7wef9L/mIPdFNloLlPyNL1Y3IcW67M2Ds=</DigestValue>
      </Reference>
      <Reference URI="/xl/worksheets/sheet2.xml?ContentType=application/vnd.openxmlformats-officedocument.spreadsheetml.worksheet+xml">
        <DigestMethod Algorithm="http://www.w3.org/2001/04/xmlenc#sha256"/>
        <DigestValue>cMCAPJcbCh69m1i/7pmMiE5w718QaqBlBUZhh6A8FWc=</DigestValue>
      </Reference>
      <Reference URI="/xl/worksheets/sheet3.xml?ContentType=application/vnd.openxmlformats-officedocument.spreadsheetml.worksheet+xml">
        <DigestMethod Algorithm="http://www.w3.org/2001/04/xmlenc#sha256"/>
        <DigestValue>NGvzBBivwjKeU4CJ8XnuR3lpQcMU4KNHR01E2iumuWw=</DigestValue>
      </Reference>
      <Reference URI="/xl/worksheets/sheet4.xml?ContentType=application/vnd.openxmlformats-officedocument.spreadsheetml.worksheet+xml">
        <DigestMethod Algorithm="http://www.w3.org/2001/04/xmlenc#sha256"/>
        <DigestValue>WeLHz6F8gnsyBDXpYHrR6SxcvR+7e/ryuYo/7SiOq+g=</DigestValue>
      </Reference>
      <Reference URI="/xl/worksheets/sheet5.xml?ContentType=application/vnd.openxmlformats-officedocument.spreadsheetml.worksheet+xml">
        <DigestMethod Algorithm="http://www.w3.org/2001/04/xmlenc#sha256"/>
        <DigestValue>nX3QE+LjLhKThUEMt5eZ8zj+zybD3YX4U1MtkCV+fDQ=</DigestValue>
      </Reference>
      <Reference URI="/xl/worksheets/sheet6.xml?ContentType=application/vnd.openxmlformats-officedocument.spreadsheetml.worksheet+xml">
        <DigestMethod Algorithm="http://www.w3.org/2001/04/xmlenc#sha256"/>
        <DigestValue>zndWRjOfmrm2EAznOsWnpIvL7KhpZR8+ilLttNs0TJc=</DigestValue>
      </Reference>
      <Reference URI="/xl/worksheets/sheet7.xml?ContentType=application/vnd.openxmlformats-officedocument.spreadsheetml.worksheet+xml">
        <DigestMethod Algorithm="http://www.w3.org/2001/04/xmlenc#sha256"/>
        <DigestValue>dirUMmKGho7yv26oz4EeUfyRMtEfUqxTurmLk5gqhtM=</DigestValue>
      </Reference>
      <Reference URI="/xl/worksheets/sheet8.xml?ContentType=application/vnd.openxmlformats-officedocument.spreadsheetml.worksheet+xml">
        <DigestMethod Algorithm="http://www.w3.org/2001/04/xmlenc#sha256"/>
        <DigestValue>pvlBmuihC+TNgAmEUp12EZaZHbIkmGSGvL5J9BBl/hM=</DigestValue>
      </Reference>
      <Reference URI="/xl/worksheets/sheet9.xml?ContentType=application/vnd.openxmlformats-officedocument.spreadsheetml.worksheet+xml">
        <DigestMethod Algorithm="http://www.w3.org/2001/04/xmlenc#sha256"/>
        <DigestValue>/x7OHkZkvOnoxwP+JxBNDcIDd6h0BXTeojoIeOo4/fM=</DigestValue>
      </Reference>
    </Manifest>
    <SignatureProperties>
      <SignatureProperty Id="idSignatureTime" Target="#idPackageSignature">
        <mdssi:SignatureTime xmlns:mdssi="http://schemas.openxmlformats.org/package/2006/digital-signature">
          <mdssi:Format>YYYY-MM-DDThh:mm:ssTZD</mdssi:Format>
          <mdssi:Value>2023-03-31T21:42:25Z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16.0.16130/24</OfficeVersion>
          <ApplicationVersion>16.0.16130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2023-03-31T21:42:25Z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FMAzAFTAAAAAAAgAAAAVB9TAAAAAAAAAMsDUB9TAMwXbAC8U44Arl6idwAAAACuXqJ3AAAAAAAAAAAgAAAAEMN5GcRTjgDYU44AgL1pZAAAywMAAAAAIAAAAKBYjgCgHk0Z7FOOABkvBWMgAAAAAQAAAA8AAABkWI4AAAAFY6APAAC+THzUUAxsYxO3BWNwsxwZcLMcGRDDeRkAAAAA/////1AMbGPS+A5jFAAAAAEAAABgR21jvkB81AAAAAAAAAAAEbuDdhBVjgAGAAAAXFWOAFxVjgAAAgAA/P///wEAAAAAAAAAAAAAAAAAAAAAAAAAAAAAAOApQAtkdgAIAAAAACUAAAAMAAAAAQAAABgAAAAMAAAAAAAAABIAAAAMAAAAAQAAABYAAAAMAAAACAAAAFQAAABUAAAADAAAADcAAAAgAAAAWgAAAAEAAAAAAHVBx3F0QQwAAABbAAAAAQAAAEwAAAAEAAAACwAAADcAAAAiAAAAWwAAAFAAAABYAMozFQAAABYAAAAMAAAAAAAAAFIAAABwAQAAAgAAABQAAAAJAAAAAAAAAAAAAAC8AgAAAAAAAAECAiJTAHkAcwB0AGUAbQAAAAAAAAAAAAAAAAAAAAAAAAAAAAAAAAAAAAAAAAAAAAAAAAAAAAAAAAAAAAAAAAAAAAAAAACmdwkAAADQtdIDAAAAAMjrywPI68sDMiFcZAAAAABAIVxkAAAAAAAAAAAAAAAAAAAAAAAAAABA9ssDAAAAAAAAAAAAAAAAAAAAAAAAAAAAAAAAAAAAAAAAAAAAAAAAAAAAAAAAAAAAAAAAAAAAAAAAAAAAAAAAWFSOAEHrg6QAALB3TFWOAMjSonfI68sDlevIYwAAAADY06J3//8AAAAAAAC71KJ3u9Sid3xVjgCAVY4AMiFcZAAAAAAAAAAAAAAAAAAAAAARu4N2CQAAAAcAAAC0VY4AtFWOAAACAAD8////AQAAAAAAAAAAAAAAAAAAAAAAAAAAAAAA4JdMG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xjWEZvCQAAAAAAAAAAAAAAQOpAfNQAAABCASckYwCASxkBAAAAFFaOACAAAADwikwZAAAAABBWjgAAAAAAAAAAANZDfAAIAAAABwAAANhcngmUZ7IZAQAAAMRUAAAh/AVj2CxtYx5AfNSoHrAZTBZsY6gesBk0+XQZ2CxtYwAA4MEYWo4AcAxLGQAAAAAAAAAAFQAAACQAAABBAHIAaQBhAGwAAACu/AVjHkB81DBXjgBMFmxj/////zxXjgAAAAAAAAAAABG7g3YDpAdjCQAAAPRVjgD0VY4AAAIAAPz///8BAAAAAAAAAAAAAAAAAAAAAAAAAAAAAADwikwZZHYACAAAAAAlAAAADAAAAAMAAAAYAAAADAAAAAAAAAASAAAADAAAAAEAAAAeAAAAGAAAADAAAAA7AAAAUQAAAFcAAAAlAAAADAAAAAMAAABUAAAAYAAAADEAAAA7AAAATwAAAFYAAAABAAAAAAB1QcdxdEExAAAAOwAAAAMAAABMAAAAAAAAAAAAAAAAAAAA//////////9UAAAASgBDAFYA87U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KdcjrywNcIVxkAAAAAKOfonf+////QAAAAAAAAAAAAAAAAAAAAAAAAAAAAAAAAAAAAAAAAAAAAAAAAAAAAAAAAAAAAAAAAAAAAAAAAAAAAAAAAAAAAHjFjwAAAAAAgNAeCxIAFABw0B4LAACcAAAAAAB8xY8AAAAAAAAAAAAAxY8AAAAAAAAAAgAYxY8AGMWPABjFjwACAAAAAgAAAAAAVACpfYKklMaPAKV9gqRcxY8AXbKEdgAAinVQxY8AAAAAAFjFjwAAAAAAlevIYwAAinUAAAAAEwAUAFwhXGQQX4p1cMWPAJT753UAAIp1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e9c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KdcjrywNcIVxkAAAAAKOfonf+////QAAAAAAAAAAAAAAAAAAAAAAAAAAAAAAAAAAAAAAAAAAAAAAAAAAAAAAAAAAAAAAAAAAAAAAAAAAAAAAAAAAAAHjFjwAAAAAAgNAeCxIAFABw0B4LAACcAAAAAAB8xY8AAAAAAAAAAAAAxY8AAAAAAAAAAgAYxY8AGMWPABjFjwACAAAAAgAAAAAAVACpfYKklMaPAKV9gqRcxY8AXbKEdgAAinVQxY8AAAAAAFjFjwAAAAAAlevIYwAAinUAAAAAEwAUAFwhXGQQX4p1cMWPAJT753UAAIp1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pncJAAAA0LXSAwAAAADI68sDyOvLAzIhXGQAAAAAQCFcZAAAAAAAAAAAAAAAAAAAAAAAAAAAQPbLAwAAAAAAAAAAAAAAAAAAAAAAAAAAAAAAAAAAAAAAAAAAAAAAAAAAAAAAAAAAAAAAAAAAAAAAAAAAAAAAAFhUjgBB64OkAACwd0xVjgDI0qJ3yOvLA5XryGMAAAAA2NOid///AAAAAAAAu9Sid7vUond8VY4AgFWOADIhXGQAAAAAAAAAAAAAAAAAAAAAEbuDdgkAAAAHAAAAtFWOALRVjgAAAgAA/P///wEAAAAAAAAAAAAAAAAAAAAAAAAAAAAAAOCXTB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UwDMAVMAAAAAACAAAABUH1MAAAAAAAAAywNQH1MAzBdsALxTjgCuXqJ3AAAAAK5eoncAAAAAAAAAACAAAAAQw3kZxFOOANhTjgCAvWlkAADLAwAAAAAgAAAAoFiOAKAeTRnsU44AGS8FYyAAAAABAAAADwAAAGRYjgAAAAVjoA8AAL5MfNRQDGxjE7cFY3CzHBlwsxwZEMN5GQAAAAD/////UAxsY9L4DmMUAAAAAQAAAGBHbWO+QHzUAAAAAAAAAAARu4N2EFWOAAYAAABcVY4AXFWOAAACAAD8////AQAAAAAAAAAAAAAAAAAAAAAAAAAAAAAA4ClAC2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xjWEZvCQAAAAAAAAAAAAAAQOpAfNQAAABCASckYwCASxkBAAAAFFaOACAAAADwikwZAAAAABBWjgAAAAAAAAAAANZDfAAIAAAABwAAANhcngmUZ7IZAQAAAMRUAAAh/AVj2CxtYx5AfNSoHrAZTBZsY6gesBk0+XQZ2CxtYwAA4MEYWo4AcAxLGQAAAAAAAAAAFQAAACQAAABBAHIAaQBhAGwAAACu/AVjHkB81DBXjgBMFmxj/////zxXjgAAAAAAAAAAABG7g3YDpAdjCQAAAPRVjgD0VY4AAAIAAPz///8BAAAAAAAAAAAAAAAAAAAAAAAAAAAAAADwikwZZHYACAAAAAAlAAAADAAAAAQAAAAYAAAADAAAAAAAAAASAAAADAAAAAEAAAAeAAAAGAAAADAAAAA7AAAAUQAAAFcAAAAlAAAADAAAAAQAAABUAAAAYAAAADEAAAA7AAAATwAAAFYAAAABAAAAAAB1QcdxdEExAAAAOwAAAAMAAABMAAAAAAAAAAAAAAAAAAAA//////////9UAAAASgBDAFYAR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J2g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kRvIuGn3hGd9BDAmBrLtMe8EbuCpHJBm1cPVRTBkFeo=</DigestValue>
    </Reference>
    <Reference Type="http://www.w3.org/2000/09/xmldsig#Object" URI="#idOfficeObject">
      <DigestMethod Algorithm="http://www.w3.org/2001/04/xmlenc#sha256"/>
      <DigestValue>WcNcdOcsnZxf8IvaCVA912j/ntWbr1vKxAMjd9tfqWE=</DigestValue>
    </Reference>
    <Reference Type="http://uri.etsi.org/01903#SignedProperties" URI="#idSignedProperties">
      <Transforms>
        <Transform Algorithm="http://www.w3.org/TR/2001/REC-xml-c14n-20010315"/>
      </Transforms>
      <DigestMethod Algorithm="http://www.w3.org/2001/04/xmlenc#sha256"/>
      <DigestValue>OaoCob3He4JYhY8zl62TutpFGF/TJTonLUnm+RRy9yE=</DigestValue>
    </Reference>
  </SignedInfo>
  <SignatureValue>dH1YJghDiiBPSNaqA2nLbc8gGGdCv398g5vBYCSaIwYgoJrviXUu4NZehrxuCp0asxAmJ+eMuadp
Ue2fC+p7RP+RWFBgsXK15BGN/I8PR7sQWgLmIg3T2nIU8TOkmg5XRheCu7csEN/BRDGwR93IX+aD
kjOcKMgGRFU5WPiQOJ++Ti5bXrS3SFrsgxh6u2PbQl1K6dAkEKZ3yQmNAzGFUcKpOfsr8Ox5Rlc0
2DVmtQYN1zCfddsKvYJcFPMHNJpJqItaNGpv+BtpupmVrSBxNqHBksmP+I1qosNTlUTqc/eerSWG
IGYX7EB1VsxZDmvduEwW3SujY/jlOxN1sv3v0g==</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Gt/8VlCDnAAPHtjq2ve3OXCyZdb1VBX+CrkrLiU+HZk=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eJE/0UvBAkSyjjylpRhFJCNOBJ3oAUgJ16Mkuqjw9kg=</DigestValue>
      </Reference>
      <Reference URI="/xl/media/image4.emf?ContentType=image/x-emf">
        <DigestMethod Algorithm="http://www.w3.org/2001/04/xmlenc#sha256"/>
        <DigestValue>YL36lTlHHzKwNBcLwploh8yG67kryXws4DDvvfQLeMQ=</DigestValue>
      </Reference>
      <Reference URI="/xl/media/image5.emf?ContentType=image/x-emf">
        <DigestMethod Algorithm="http://www.w3.org/2001/04/xmlenc#sha256"/>
        <DigestValue>YuDNcJZgMfwhqoq0Srn7zxouPqJ37kghDIyFyX2xPYY=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T82UIT/Y0CpYnUNiXJtCE1lAK7fkjObvt+uF1I2fvQQ=</DigestValue>
      </Reference>
      <Reference URI="/xl/styles.xml?ContentType=application/vnd.openxmlformats-officedocument.spreadsheetml.styles+xml">
        <DigestMethod Algorithm="http://www.w3.org/2001/04/xmlenc#sha256"/>
        <DigestValue>OtJjm8vaP2I4EpXg4vxZihHZT8u/fuQJnl1bTSvlVhM=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nw5L9ouIYtCQGmX/KyF1Ca4EPS9spv8Ofq47ZAgUgnc=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vqpyiZmvMX7wef9L/mIPdFNloLlPyNL1Y3IcW67M2Ds=</DigestValue>
      </Reference>
      <Reference URI="/xl/worksheets/sheet2.xml?ContentType=application/vnd.openxmlformats-officedocument.spreadsheetml.worksheet+xml">
        <DigestMethod Algorithm="http://www.w3.org/2001/04/xmlenc#sha256"/>
        <DigestValue>cMCAPJcbCh69m1i/7pmMiE5w718QaqBlBUZhh6A8FWc=</DigestValue>
      </Reference>
      <Reference URI="/xl/worksheets/sheet3.xml?ContentType=application/vnd.openxmlformats-officedocument.spreadsheetml.worksheet+xml">
        <DigestMethod Algorithm="http://www.w3.org/2001/04/xmlenc#sha256"/>
        <DigestValue>NGvzBBivwjKeU4CJ8XnuR3lpQcMU4KNHR01E2iumuWw=</DigestValue>
      </Reference>
      <Reference URI="/xl/worksheets/sheet4.xml?ContentType=application/vnd.openxmlformats-officedocument.spreadsheetml.worksheet+xml">
        <DigestMethod Algorithm="http://www.w3.org/2001/04/xmlenc#sha256"/>
        <DigestValue>WeLHz6F8gnsyBDXpYHrR6SxcvR+7e/ryuYo/7SiOq+g=</DigestValue>
      </Reference>
      <Reference URI="/xl/worksheets/sheet5.xml?ContentType=application/vnd.openxmlformats-officedocument.spreadsheetml.worksheet+xml">
        <DigestMethod Algorithm="http://www.w3.org/2001/04/xmlenc#sha256"/>
        <DigestValue>nX3QE+LjLhKThUEMt5eZ8zj+zybD3YX4U1MtkCV+fDQ=</DigestValue>
      </Reference>
      <Reference URI="/xl/worksheets/sheet6.xml?ContentType=application/vnd.openxmlformats-officedocument.spreadsheetml.worksheet+xml">
        <DigestMethod Algorithm="http://www.w3.org/2001/04/xmlenc#sha256"/>
        <DigestValue>zndWRjOfmrm2EAznOsWnpIvL7KhpZR8+ilLttNs0TJc=</DigestValue>
      </Reference>
      <Reference URI="/xl/worksheets/sheet7.xml?ContentType=application/vnd.openxmlformats-officedocument.spreadsheetml.worksheet+xml">
        <DigestMethod Algorithm="http://www.w3.org/2001/04/xmlenc#sha256"/>
        <DigestValue>dirUMmKGho7yv26oz4EeUfyRMtEfUqxTurmLk5gqhtM=</DigestValue>
      </Reference>
      <Reference URI="/xl/worksheets/sheet8.xml?ContentType=application/vnd.openxmlformats-officedocument.spreadsheetml.worksheet+xml">
        <DigestMethod Algorithm="http://www.w3.org/2001/04/xmlenc#sha256"/>
        <DigestValue>pvlBmuihC+TNgAmEUp12EZaZHbIkmGSGvL5J9BBl/hM=</DigestValue>
      </Reference>
      <Reference URI="/xl/worksheets/sheet9.xml?ContentType=application/vnd.openxmlformats-officedocument.spreadsheetml.worksheet+xml">
        <DigestMethod Algorithm="http://www.w3.org/2001/04/xmlenc#sha256"/>
        <DigestValue>/x7OHkZkvOnoxwP+JxBNDcIDd6h0BXTeojoIeOo4/fM=</DigestValue>
      </Reference>
    </Manifest>
    <SignatureProperties>
      <SignatureProperty Id="idSignatureTime" Target="#idPackageSignature">
        <mdssi:SignatureTime xmlns:mdssi="http://schemas.openxmlformats.org/package/2006/digital-signature">
          <mdssi:Format>YYYY-MM-DDThh:mm:ssTZD</mdssi:Format>
          <mdssi:Value>2023-03-31T23:27:59Z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2023-03-31T23:27:59Z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8F06AC2B-4278-4E10-B5F1-BE3EDFABEE60}"/>
</file>

<file path=customXml/itemProps3.xml><?xml version="1.0" encoding="utf-8"?>
<ds:datastoreItem xmlns:ds="http://schemas.openxmlformats.org/officeDocument/2006/customXml" ds:itemID="{025EAD3B-FBAF-4169-8DD5-0BFB98FFB3D9}">
  <ds:schemaRefs>
    <ds:schemaRef ds:uri="http://www.w3.org/XML/1998/namespace"/>
    <ds:schemaRef ds:uri="http://schemas.microsoft.com/office/2006/metadata/properties"/>
    <ds:schemaRef ds:uri="8c12d355-558a-498d-ab57-5635e153194b"/>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afb4bc31-052d-485c-abf5-9077aa0fd6eb"/>
    <ds:schemaRef ds:uri="http://purl.org/dc/elements/1.1/"/>
    <ds:schemaRef ds:uri="abb2a04b-87f5-4eaa-89bf-3977a15e9896"/>
    <ds:schemaRef ds:uri="7dc3a09a-9cbf-49ce-bbbc-8660b7ff7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MABY</cp:lastModifiedBy>
  <cp:revision/>
  <dcterms:created xsi:type="dcterms:W3CDTF">2022-02-17T16:40:49Z</dcterms:created>
  <dcterms:modified xsi:type="dcterms:W3CDTF">2023-03-31T20:05:44Z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